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ortfolio" state="visible" r:id="rId5"/>
    <sheet sheetId="3" name="Transactions" state="visible" r:id="rId6"/>
  </sheets>
  <calcPr calcId="171027" fullCalcOnLoad="1"/>
</workbook>
</file>

<file path=xl/sharedStrings.xml><?xml version="1.0" encoding="utf-8"?>
<sst xmlns="http://schemas.openxmlformats.org/spreadsheetml/2006/main" count="111" uniqueCount="83">
  <si>
    <t>Crypto portfolio tracker template — Crypto Master</t>
  </si>
  <si>
    <t>This workbook tracks all your coins in one file. You log every movement in the Transactions tab; the Portfolio tab calculates, for each coin, the quantity you hold, your average cost (cost basis per unit), the value, the unrealized gain and the realized gain.</t>
  </si>
  <si>
    <t>It goes with the article “Free crypto portfolio tracker spreadsheet”:</t>
  </si>
  <si>
    <t>https://www.crypto-master.io/blog/crypto-portfolio-tracker-spreadsheet</t>
  </si>
  <si>
    <t>It comes pre-filled with the article’s example, which is made up. Before entering your own transactions, clear the yellow cells of both tabs: Transactions A5 to G14, Portfolio A9 to B11.</t>
  </si>
  <si>
    <t>Getting started</t>
  </si>
  <si>
    <t>1. In Portfolio, type your coins in column A, one per row (BTC, ETH, SOL…), and their current price in column B.</t>
  </si>
  <si>
    <t>2. In Transactions, add one row per movement, in chronological order, every coin and every account together.</t>
  </si>
  <si>
    <t>3. Read the Check column of both tabs, and the “Transaction rows to check” box at the top of Portfolio: anything that isn’t “OK” needs fixing.</t>
  </si>
  <si>
    <t>What you enter in Transactions (yellow cells)</t>
  </si>
  <si>
    <t>Date: the day of the transaction. Exchange / account: where it happened, as a reminder only.</t>
  </si>
  <si>
    <t>Coin: its ticker, spelled as in the Portfolio tab (the drop-down list offers them).</t>
  </si>
  <si>
    <t>Type: Buy, Sell, Fee, Reward or Transfer (drop-down list).</t>
  </si>
  <si>
    <t>Quantity: always positive, in units of the coin. For a buy, the quantity you actually received, after any fee taken in crypto.</t>
  </si>
  <si>
    <t>Amount ($): what you paid for a buy, what you received for a sale, the value on the day for a reward (or 0 for a conservative cost basis).</t>
  </si>
  <si>
    <t>Fees ($): fees paid in dollars, or in another coin converted to dollars on the day.</t>
  </si>
  <si>
    <t>The five types</t>
  </si>
  <si>
    <t>Buy: adds the quantity, and adds Amount + Fees to the cost.</t>
  </si>
  <si>
    <t>Sell: removes the quantity. The cost falls in the same proportion, so the average cost does not change. Realized gain = Amount − Fees − cost of the units sold.</t>
  </si>
  <si>
    <t>Fee: a quantity of crypto lost to fees, such as the network fee of a withdrawal. The quantity falls, the cost stays: the average cost rises a little.</t>
  </si>
  <si>
    <t>Reward: staking, interest, airdrop. Adds the quantity, and the Amount you choose to the cost.</t>
  </si>
  <si>
    <t>Transfer: from one of your accounts to another. No effect: log it as a reminder. If it cost a fee in crypto, add a Fee row.</t>
  </si>
  <si>
    <t>Two cases that take two rows</t>
  </si>
  <si>
    <t>A crypto-to-crypto trade (ETH for SOL, for instance): a Sell of ETH and a Buy of SOL, for the same dollar value.</t>
  </si>
  <si>
    <t>Fees paid in another coin (BNB, for instance): their dollar value in the Fees column of the buy, and a Sell row of BNB for the quantity spent, at the same amount. Without that row, your BNB holdings are overstated.</t>
  </si>
  <si>
    <t>The formulas (grey cells, do not edit)</t>
  </si>
  <si>
    <t>Transactions — Held before and Remaining cost before: the sum (SUMIFS) of the changes on the rows above for the same coin.</t>
  </si>
  <si>
    <t>Quantity change: + the quantity for a buy or a reward, − for a sale or a fee, 0 for a transfer.</t>
  </si>
  <si>
    <t>Cost change: + Amount + Fees for a buy or a reward; for a sale, − Remaining cost before × Quantity sold ÷ Held before.</t>
  </si>
  <si>
    <t>Realized gain (on a sale): Amount − Fees − that same share of the cost.</t>
  </si>
  <si>
    <t>Portfolio — Quantity held and Remaining cost: the sum of the coin’s changes in Transactions. Average cost = Remaining cost ÷ Quantity held. Value = Quantity held × Price used. Unrealized gain = Value − Remaining cost. Share of portfolio = Value ÷ Total value.</t>
  </si>
  <si>
    <t>The price</t>
  </si>
  <si>
    <t>Excel: enter the price in column B of Portfolio, and update it when you open the file. Column C stays empty: it only works in Google Sheets.</t>
  </si>
  <si>
    <t>Google Sheets: import the file (File › Import), then clear column B. Column C then reads the price with GOOGLEFINANCE("CURRENCY:BTCUSD"), delayed by up to 20 minutes. Google doesn’t publish the list of coins it quotes: if the cell stays empty, enter the price in column B.</t>
  </si>
  <si>
    <t>A position without a price is left out of the total value, and the “Positions without a price” box counts it.</t>
  </si>
  <si>
    <t>Limits</t>
  </si>
  <si>
    <t>Up to 1,000 transaction rows and 50 coins. Enter rows in chronological order: the calculation follows the order of the rows, not of the dates, and the check flags a date earlier than those above it.</t>
  </si>
  <si>
    <t>Average cost is a tracking measure, not a tax method: tax rules differ from one country to another. In the US, for instance, the IRS does not accept average cost for crypto. This template does not replace a tax calculation.</t>
  </si>
  <si>
    <t>The template only knows what you type in: a missing buy, or a transfer entered as a buy, skews the result without any warning.</t>
  </si>
  <si>
    <t>Crypto Master does this tracking from your exchanges and wallets, with nothing to re-type. Demo, no sign-up:</t>
  </si>
  <si>
    <t>https://app.crypto-master.io/demo.php?origine=blog:crypto-portfolio-tracker-spreadsheet</t>
  </si>
  <si>
    <t>Portfolio — what you hold, what it cost you, what it is worth</t>
  </si>
  <si>
    <t>Yellow cells: your coins, one per row, spelled as in the Transactions tab, and their current price. In Google Sheets, clear the price you entered: column C reads it with GOOGLEFINANCE when Google quotes the coin.</t>
  </si>
  <si>
    <t>Total value ($)</t>
  </si>
  <si>
    <t>Realized gains ($)</t>
  </si>
  <si>
    <t>Cost of valued positions ($)</t>
  </si>
  <si>
    <t>Positions without a price (excluded)</t>
  </si>
  <si>
    <t>Unrealized gain ($)</t>
  </si>
  <si>
    <t>Transaction rows to check</t>
  </si>
  <si>
    <t>Unrealized gain (%)</t>
  </si>
  <si>
    <t>Coin</t>
  </si>
  <si>
    <t>Price entered ($)</t>
  </si>
  <si>
    <t>Google Sheets price ($)</t>
  </si>
  <si>
    <t>Price used ($)</t>
  </si>
  <si>
    <t>Quantity held</t>
  </si>
  <si>
    <t>Remaining cost ($)</t>
  </si>
  <si>
    <t>Average cost ($)</t>
  </si>
  <si>
    <t>Value ($)</t>
  </si>
  <si>
    <t>Realized gain ($)</t>
  </si>
  <si>
    <t>Share of portfolio</t>
  </si>
  <si>
    <t>Check</t>
  </si>
  <si>
    <t>BTC</t>
  </si>
  <si>
    <t>ETH</t>
  </si>
  <si>
    <t>SOL</t>
  </si>
  <si>
    <t>Transactions — one row per movement, every coin and every account together</t>
  </si>
  <si>
    <t>Yellow cells: fill them in chronological order. Grey cells: calculated, do not edit. A crypto-to-crypto trade takes two rows: a Sell and a Buy for the same amount.</t>
  </si>
  <si>
    <t>Date</t>
  </si>
  <si>
    <t>Exchange / account</t>
  </si>
  <si>
    <t>Type</t>
  </si>
  <si>
    <t>Quantity</t>
  </si>
  <si>
    <t>Amount ($)</t>
  </si>
  <si>
    <t>Fees ($)</t>
  </si>
  <si>
    <t>Held before</t>
  </si>
  <si>
    <t>Remaining cost before ($)</t>
  </si>
  <si>
    <t>Quantity change</t>
  </si>
  <si>
    <t>Cost change ($)</t>
  </si>
  <si>
    <t>Coinbase</t>
  </si>
  <si>
    <t>Buy</t>
  </si>
  <si>
    <t>Kraken</t>
  </si>
  <si>
    <t>Kraken → Ledger</t>
  </si>
  <si>
    <t>Transfer</t>
  </si>
  <si>
    <t>Sell</t>
  </si>
  <si>
    <t>Reward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</si>
</sst>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&quot;$&quot;#,##0.00"/>
    <numFmt numFmtId="165" formatCode="&quot;$&quot;#,##0.00;-&quot;$&quot;#,##0.00"/>
    <numFmt numFmtId="166" formatCode="0.0%"/>
    <numFmt numFmtId="167" formatCode="yyyy-mm-dd"/>
  </numFmts>
  <fonts count="11" x14ac:knownFonts="1">
    <font>
      <color theme="1"/>
      <family val="2"/>
      <scheme val="minor"/>
      <sz val="11"/>
      <name val="Calibri"/>
    </font>
    <font>
      <b/>
      <sz val="16"/>
      <name val="Arial"/>
    </font>
    <font>
      <sz val="11"/>
      <name val="Arial"/>
    </font>
    <font>
      <u/>
      <color rgb="FF1D4ED8"/>
      <sz val="11"/>
      <name val="Arial"/>
    </font>
    <font>
      <b/>
      <color rgb="FF1F2A44"/>
      <sz val="12"/>
      <name val="Arial"/>
    </font>
    <font>
      <b/>
      <sz val="14"/>
      <name val="Arial"/>
    </font>
    <font>
      <i/>
      <color rgb="FF555555"/>
      <sz val="10"/>
      <name val="Arial"/>
    </font>
    <font>
      <b/>
      <sz val="11"/>
      <name val="Arial"/>
    </font>
    <font>
      <b/>
      <color rgb="FFFFFFFF"/>
      <sz val="10"/>
      <name val="Arial"/>
    </font>
    <font>
      <color rgb="FF0000FF"/>
      <sz val="10"/>
      <name val="Arial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1F2A44"/>
      </patternFill>
    </fill>
    <fill>
      <patternFill patternType="solid">
        <fgColor rgb="FFFFF6CC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0D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/>
    <xf numFmtId="0" fontId="4" fillId="0" borderId="0" xfId="0" applyFont="1" applyAlignment="1">
      <alignment vertical="bottom"/>
    </xf>
    <xf numFmtId="0" fontId="5" fillId="0" borderId="0" xfId="0" applyFont="1"/>
    <xf numFmtId="0" fontId="6" fillId="0" borderId="0" xfId="0" applyFont="1"/>
    <xf numFmtId="0" fontId="7" fillId="0" borderId="0" xfId="0" applyFont="1"/>
    <xf numFmtId="164" fontId="7" fillId="2" borderId="0" xfId="0" applyNumberFormat="1" applyFont="1" applyFill="1"/>
    <xf numFmtId="165" fontId="7" fillId="2" borderId="0" xfId="0" applyNumberFormat="1" applyFont="1" applyFill="1"/>
    <xf numFmtId="1" fontId="7" fillId="2" borderId="0" xfId="0" applyNumberFormat="1" applyFont="1" applyFill="1"/>
    <xf numFmtId="10" fontId="7" fillId="2" borderId="0" xfId="0" applyNumberFormat="1" applyFont="1" applyFill="1"/>
    <xf numFmtId="0" fontId="8" fillId="3" borderId="0" xfId="0" applyFont="1" applyFill="1" applyAlignment="1">
      <alignment horizontal="center" vertical="center" wrapText="1"/>
    </xf>
    <xf numFmtId="49" fontId="9" fillId="4" borderId="1" xfId="0" applyNumberFormat="1" applyFont="1" applyFill="1" applyBorder="1"/>
    <xf numFmtId="164" fontId="9" fillId="4" borderId="1" xfId="0" applyNumberFormat="1" applyFont="1" applyFill="1" applyBorder="1"/>
    <xf numFmtId="164" fontId="10" fillId="2" borderId="1" xfId="0" applyNumberFormat="1" applyFont="1" applyFill="1" applyBorder="1"/>
    <xf numFmtId="0" fontId="10" fillId="2" borderId="1" xfId="0" applyFont="1" applyFill="1" applyBorder="1"/>
    <xf numFmtId="165" fontId="10" fillId="2" borderId="1" xfId="0" applyNumberFormat="1" applyFont="1" applyFill="1" applyBorder="1"/>
    <xf numFmtId="10" fontId="10" fillId="2" borderId="1" xfId="0" applyNumberFormat="1" applyFont="1" applyFill="1" applyBorder="1"/>
    <xf numFmtId="166" fontId="10" fillId="2" borderId="1" xfId="0" applyNumberFormat="1" applyFont="1" applyFill="1" applyBorder="1"/>
    <xf numFmtId="49" fontId="10" fillId="2" borderId="1" xfId="0" applyNumberFormat="1" applyFont="1" applyFill="1" applyBorder="1"/>
    <xf numFmtId="167" fontId="9" fillId="4" borderId="1" xfId="0" applyNumberFormat="1" applyFont="1" applyFill="1" applyBorder="1"/>
    <xf numFmtId="0" fontId="9" fillId="4" borderId="1" xfId="0" applyFont="1" applyFill="1" applyBorder="1"/>
  </cellXfs>
  <cellStyles count="1">
    <cellStyle name="Normal" xfId="0" builtinId="0"/>
  </cellStyles>
  <dxfs count="2">
    <dxf>
      <font>
        <b/>
        <color rgb="FFC00000"/>
      </font>
    </dxf>
    <dxf>
      <font>
        <b/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crypto-master.io/blog/crypto-portfolio-tracker-spreadsheet" TargetMode="External"/><Relationship Id="rId2" Type="http://schemas.openxmlformats.org/officeDocument/2006/relationships/hyperlink" Target="https://app.crypto-master.io/demo.php?origine=blog:crypto-portfolio-tracker-spreadsh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 showGridLines="0"/>
  </sheetViews>
  <sheetFormatPr defaultRowHeight="15" outlineLevelRow="0" outlineLevelCol="0" x14ac:dyDescent="55"/>
  <cols>
    <col min="1" max="1" width="12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3" t="s">
        <v>3</v>
      </c>
    </row>
    <row r="5" spans="1:1" x14ac:dyDescent="0.25">
      <c r="A5" s="2" t="s">
        <v>4</v>
      </c>
    </row>
    <row r="6" ht="24" customHeight="1" spans="1:1" x14ac:dyDescent="0.25">
      <c r="A6" s="4" t="s">
        <v>5</v>
      </c>
    </row>
    <row r="7" spans="1:1" x14ac:dyDescent="0.25">
      <c r="A7" s="2" t="s">
        <v>6</v>
      </c>
    </row>
    <row r="8" spans="1:1" x14ac:dyDescent="0.25">
      <c r="A8" s="2" t="s">
        <v>7</v>
      </c>
    </row>
    <row r="9" spans="1:1" x14ac:dyDescent="0.25">
      <c r="A9" s="2" t="s">
        <v>8</v>
      </c>
    </row>
    <row r="10" ht="24" customHeight="1" spans="1:1" x14ac:dyDescent="0.25">
      <c r="A10" s="4" t="s">
        <v>9</v>
      </c>
    </row>
    <row r="11" spans="1:1" x14ac:dyDescent="0.25">
      <c r="A11" s="2" t="s">
        <v>10</v>
      </c>
    </row>
    <row r="12" spans="1:1" x14ac:dyDescent="0.25">
      <c r="A12" s="2" t="s">
        <v>11</v>
      </c>
    </row>
    <row r="13" spans="1:1" x14ac:dyDescent="0.25">
      <c r="A13" s="2" t="s">
        <v>12</v>
      </c>
    </row>
    <row r="14" spans="1:1" x14ac:dyDescent="0.25">
      <c r="A14" s="2" t="s">
        <v>13</v>
      </c>
    </row>
    <row r="15" spans="1:1" x14ac:dyDescent="0.25">
      <c r="A15" s="2" t="s">
        <v>14</v>
      </c>
    </row>
    <row r="16" spans="1:1" x14ac:dyDescent="0.25">
      <c r="A16" s="2" t="s">
        <v>15</v>
      </c>
    </row>
    <row r="17" ht="24" customHeight="1" spans="1:1" x14ac:dyDescent="0.25">
      <c r="A17" s="4" t="s">
        <v>16</v>
      </c>
    </row>
    <row r="18" spans="1:1" x14ac:dyDescent="0.25">
      <c r="A18" s="2" t="s">
        <v>17</v>
      </c>
    </row>
    <row r="19" spans="1:1" x14ac:dyDescent="0.25">
      <c r="A19" s="2" t="s">
        <v>18</v>
      </c>
    </row>
    <row r="20" spans="1:1" x14ac:dyDescent="0.25">
      <c r="A20" s="2" t="s">
        <v>19</v>
      </c>
    </row>
    <row r="21" spans="1:1" x14ac:dyDescent="0.25">
      <c r="A21" s="2" t="s">
        <v>20</v>
      </c>
    </row>
    <row r="22" spans="1:1" x14ac:dyDescent="0.25">
      <c r="A22" s="2" t="s">
        <v>21</v>
      </c>
    </row>
    <row r="23" ht="24" customHeight="1" spans="1:1" x14ac:dyDescent="0.25">
      <c r="A23" s="4" t="s">
        <v>22</v>
      </c>
    </row>
    <row r="24" spans="1:1" x14ac:dyDescent="0.25">
      <c r="A24" s="2" t="s">
        <v>23</v>
      </c>
    </row>
    <row r="25" spans="1:1" x14ac:dyDescent="0.25">
      <c r="A25" s="2" t="s">
        <v>24</v>
      </c>
    </row>
    <row r="26" ht="24" customHeight="1" spans="1:1" x14ac:dyDescent="0.25">
      <c r="A26" s="4" t="s">
        <v>25</v>
      </c>
    </row>
    <row r="27" spans="1:1" x14ac:dyDescent="0.25">
      <c r="A27" s="2" t="s">
        <v>26</v>
      </c>
    </row>
    <row r="28" spans="1:1" x14ac:dyDescent="0.25">
      <c r="A28" s="2" t="s">
        <v>27</v>
      </c>
    </row>
    <row r="29" spans="1:1" x14ac:dyDescent="0.25">
      <c r="A29" s="2" t="s">
        <v>28</v>
      </c>
    </row>
    <row r="30" spans="1:1" x14ac:dyDescent="0.25">
      <c r="A30" s="2" t="s">
        <v>29</v>
      </c>
    </row>
    <row r="31" spans="1:1" x14ac:dyDescent="0.25">
      <c r="A31" s="2" t="s">
        <v>30</v>
      </c>
    </row>
    <row r="32" ht="24" customHeight="1" spans="1:1" x14ac:dyDescent="0.25">
      <c r="A32" s="4" t="s">
        <v>31</v>
      </c>
    </row>
    <row r="33" spans="1:1" x14ac:dyDescent="0.25">
      <c r="A33" s="2" t="s">
        <v>32</v>
      </c>
    </row>
    <row r="34" spans="1:1" x14ac:dyDescent="0.25">
      <c r="A34" s="2" t="s">
        <v>33</v>
      </c>
    </row>
    <row r="35" spans="1:1" x14ac:dyDescent="0.25">
      <c r="A35" s="2" t="s">
        <v>34</v>
      </c>
    </row>
    <row r="36" ht="24" customHeight="1" spans="1:1" x14ac:dyDescent="0.25">
      <c r="A36" s="4" t="s">
        <v>35</v>
      </c>
    </row>
    <row r="37" spans="1:1" x14ac:dyDescent="0.25">
      <c r="A37" s="2" t="s">
        <v>36</v>
      </c>
    </row>
    <row r="38" spans="1:1" x14ac:dyDescent="0.25">
      <c r="A38" s="2" t="s">
        <v>37</v>
      </c>
    </row>
    <row r="39" spans="1:1" x14ac:dyDescent="0.25">
      <c r="A39" s="2" t="s">
        <v>38</v>
      </c>
    </row>
    <row r="40" spans="1:1" x14ac:dyDescent="0.25">
      <c r="A40" s="2" t="s">
        <v>39</v>
      </c>
    </row>
    <row r="41" spans="1:1" x14ac:dyDescent="0.25">
      <c r="A41" s="3" t="s">
        <v>40</v>
      </c>
    </row>
  </sheetData>
  <hyperlinks>
    <hyperlink ref="A4" r:id="rId1"/>
    <hyperlink ref="A41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5" customWidth="1"/>
    <col min="3" max="3" width="17" customWidth="1"/>
    <col min="4" max="5" width="15" customWidth="1"/>
    <col min="6" max="6" width="16" customWidth="1"/>
    <col min="7" max="7" width="14" customWidth="1"/>
    <col min="8" max="8" width="15" customWidth="1"/>
    <col min="9" max="9" width="17" customWidth="1"/>
    <col min="10" max="10" width="15" customWidth="1"/>
    <col min="11" max="11" width="17" customWidth="1"/>
    <col min="12" max="12" width="13" customWidth="1"/>
    <col min="13" max="13" width="32" customWidth="1"/>
  </cols>
  <sheetData>
    <row r="1" spans="1:1" x14ac:dyDescent="0.25">
      <c r="A1" s="5" t="s">
        <v>41</v>
      </c>
    </row>
    <row r="2" spans="1:1" x14ac:dyDescent="0.25">
      <c r="A2" s="6" t="s">
        <v>42</v>
      </c>
    </row>
    <row r="3" spans="1:7" x14ac:dyDescent="0.25">
      <c r="A3" s="7" t="s">
        <v>43</v>
      </c>
      <c r="B3" s="8">
        <f>SUM($H$9:$H$58)</f>
        <v>5675</v>
      </c>
      <c r="D3" s="7" t="s">
        <v>44</v>
      </c>
      <c r="E3" s="7"/>
      <c r="F3" s="7"/>
      <c r="G3" s="9">
        <f>SUM($K$9:$K$58)</f>
        <v>59.05</v>
      </c>
    </row>
    <row r="4" spans="1:7" x14ac:dyDescent="0.25">
      <c r="A4" s="7" t="s">
        <v>45</v>
      </c>
      <c r="B4" s="8">
        <f>SUMIFS($F$9:$F$58,$H$9:$H$58,"&gt;=0")</f>
        <v>4960</v>
      </c>
      <c r="D4" s="7" t="s">
        <v>46</v>
      </c>
      <c r="E4" s="7"/>
      <c r="F4" s="7"/>
      <c r="G4" s="10">
        <f>COUNTIF($M$9:$M$58,"Missing price: excluded from total")</f>
        <v>0</v>
      </c>
    </row>
    <row r="5" spans="1:7" x14ac:dyDescent="0.25">
      <c r="A5" s="7" t="s">
        <v>47</v>
      </c>
      <c r="B5" s="9">
        <f>SUM($I$9:$I$58)</f>
        <v>715</v>
      </c>
      <c r="D5" s="7" t="s">
        <v>48</v>
      </c>
      <c r="E5" s="7"/>
      <c r="F5" s="7"/>
      <c r="G5" s="10">
        <f>COUNTA('Transactions'!$D$5:$D$1004)-COUNTIF('Transactions'!$M$5:$M$1004,"OK")</f>
        <v>0</v>
      </c>
    </row>
    <row r="6" spans="1:2" x14ac:dyDescent="0.25">
      <c r="A6" s="7" t="s">
        <v>49</v>
      </c>
      <c r="B6" s="11">
        <f>IF(SUM(B4)&gt;0,B5/B4,"")</f>
        <v>0.144153225806452</v>
      </c>
    </row>
    <row r="8" ht="32" customHeight="1" spans="1:13" x14ac:dyDescent="0.25">
      <c r="A8" s="12" t="s">
        <v>50</v>
      </c>
      <c r="B8" s="12" t="s">
        <v>51</v>
      </c>
      <c r="C8" s="12" t="s">
        <v>52</v>
      </c>
      <c r="D8" s="12" t="s">
        <v>53</v>
      </c>
      <c r="E8" s="12" t="s">
        <v>54</v>
      </c>
      <c r="F8" s="12" t="s">
        <v>55</v>
      </c>
      <c r="G8" s="12" t="s">
        <v>56</v>
      </c>
      <c r="H8" s="12" t="s">
        <v>57</v>
      </c>
      <c r="I8" s="12" t="s">
        <v>47</v>
      </c>
      <c r="J8" s="12" t="s">
        <v>49</v>
      </c>
      <c r="K8" s="12" t="s">
        <v>58</v>
      </c>
      <c r="L8" s="12" t="s">
        <v>59</v>
      </c>
      <c r="M8" s="12" t="s">
        <v>60</v>
      </c>
    </row>
    <row r="9" spans="1:13" x14ac:dyDescent="0.25">
      <c r="A9" s="13" t="s">
        <v>61</v>
      </c>
      <c r="B9" s="14">
        <v>95000</v>
      </c>
      <c r="C9" s="15" t="str">
        <f>IF($A9="","",IFERROR(GOOGLEFINANCE("CURRENCY:"&amp;$A9&amp;"USD"),""))</f>
        <v/>
      </c>
      <c r="D9" s="15">
        <f>IF($A9="","",IF(ISNUMBER($B9),$B9,IF(ISNUMBER($C9),$C9,"")))</f>
        <v>95000</v>
      </c>
      <c r="E9" s="16">
        <f>IF($A9="","",ROUND(SUMIFS('Transactions'!$J$5:$J$1004,'Transactions'!$C$5:$C$1004,$A9),10))</f>
        <v>0.025</v>
      </c>
      <c r="F9" s="15">
        <f>IF($A9="","",ROUND(SUMIFS('Transactions'!$K$5:$K$1004,'Transactions'!$C$5:$C$1004,$A9),6))</f>
        <v>2200</v>
      </c>
      <c r="G9" s="15">
        <f>IF($A9="","",IF(SUM($E9)&gt;0,$F9/$E9,""))</f>
        <v>88000</v>
      </c>
      <c r="H9" s="15">
        <f>IF($A9="","",IF(SUM($E9)&lt;=0,0,IF(ISNUMBER($D9),$E9*$D9,"")))</f>
        <v>2375</v>
      </c>
      <c r="I9" s="17">
        <f>IF(ISNUMBER($H9),$H9-$F9,"")</f>
        <v>175</v>
      </c>
      <c r="J9" s="18">
        <f>IF(AND(ISNUMBER($I9),SUM($F9)&gt;0),$I9/$F9,"")</f>
        <v>0.0795454545454546</v>
      </c>
      <c r="K9" s="17">
        <f>IF($A9="","",SUMIFS('Transactions'!$L$5:$L$1004,'Transactions'!$C$5:$C$1004,$A9))</f>
        <v>99.05</v>
      </c>
      <c r="L9" s="19">
        <f>IF(AND(ISNUMBER($H9),SUM($B$3)&gt;0),$H9/$B$3,"")</f>
        <v>0.418502202643172</v>
      </c>
      <c r="M9" s="20" t="str">
        <f>IF($A9="","",IF(COUNTIF($A$9:$A$58,$A9)&gt;1,"Duplicate coin",IF(SUM($E9)&lt;0,"Negative quantity: an entry is missing",IF(AND(SUM($E9)&gt;0,NOT(ISNUMBER($D9))),"Missing price: excluded from total","OK"))))</f>
        <v>OK</v>
      </c>
    </row>
    <row r="10" spans="1:13" x14ac:dyDescent="0.25">
      <c r="A10" s="13" t="s">
        <v>62</v>
      </c>
      <c r="B10" s="14">
        <v>3000</v>
      </c>
      <c r="C10" s="15" t="str">
        <f>IF($A10="","",IFERROR(GOOGLEFINANCE("CURRENCY:"&amp;$A10&amp;"USD"),""))</f>
        <v/>
      </c>
      <c r="D10" s="15">
        <f>IF($A10="","",IF(ISNUMBER($B10),$B10,IF(ISNUMBER($C10),$C10,"")))</f>
        <v>3000</v>
      </c>
      <c r="E10" s="16">
        <f>IF($A10="","",ROUND(SUMIFS('Transactions'!$J$5:$J$1004,'Transactions'!$C$5:$C$1004,$A10),10))</f>
        <v>0.3</v>
      </c>
      <c r="F10" s="15">
        <f>IF($A10="","",ROUND(SUMIFS('Transactions'!$K$5:$K$1004,'Transactions'!$C$5:$C$1004,$A10),6))</f>
        <v>960</v>
      </c>
      <c r="G10" s="15">
        <f>IF($A10="","",IF(SUM($E10)&gt;0,$F10/$E10,""))</f>
        <v>3200</v>
      </c>
      <c r="H10" s="15">
        <f>IF($A10="","",IF(SUM($E10)&lt;=0,0,IF(ISNUMBER($D10),$E10*$D10,"")))</f>
        <v>900</v>
      </c>
      <c r="I10" s="17">
        <f>IF(ISNUMBER($H10),$H10-$F10,"")</f>
        <v>-60</v>
      </c>
      <c r="J10" s="18">
        <f>IF(AND(ISNUMBER($I10),SUM($F10)&gt;0),$I10/$F10,"")</f>
        <v>-0.0625</v>
      </c>
      <c r="K10" s="17">
        <f>IF($A10="","",SUMIFS('Transactions'!$L$5:$L$1004,'Transactions'!$C$5:$C$1004,$A10))</f>
        <v>-40</v>
      </c>
      <c r="L10" s="19">
        <f>IF(AND(ISNUMBER($H10),SUM($B$3)&gt;0),$H10/$B$3,"")</f>
        <v>0.158590308370044</v>
      </c>
      <c r="M10" s="20" t="str">
        <f>IF($A10="","",IF(COUNTIF($A$9:$A$58,$A10)&gt;1,"Duplicate coin",IF(SUM($E10)&lt;0,"Negative quantity: an entry is missing",IF(AND(SUM($E10)&gt;0,NOT(ISNUMBER($D10))),"Missing price: excluded from total","OK"))))</f>
        <v>OK</v>
      </c>
    </row>
    <row r="11" spans="1:13" x14ac:dyDescent="0.25">
      <c r="A11" s="13" t="s">
        <v>63</v>
      </c>
      <c r="B11" s="14">
        <v>150</v>
      </c>
      <c r="C11" s="15" t="str">
        <f>IF($A11="","",IFERROR(GOOGLEFINANCE("CURRENCY:"&amp;$A11&amp;"USD"),""))</f>
        <v/>
      </c>
      <c r="D11" s="15">
        <f>IF($A11="","",IF(ISNUMBER($B11),$B11,IF(ISNUMBER($C11),$C11,"")))</f>
        <v>150</v>
      </c>
      <c r="E11" s="16">
        <f>IF($A11="","",ROUND(SUMIFS('Transactions'!$J$5:$J$1004,'Transactions'!$C$5:$C$1004,$A11),10))</f>
        <v>16</v>
      </c>
      <c r="F11" s="15">
        <f>IF($A11="","",ROUND(SUMIFS('Transactions'!$K$5:$K$1004,'Transactions'!$C$5:$C$1004,$A11),6))</f>
        <v>1800</v>
      </c>
      <c r="G11" s="15">
        <f>IF($A11="","",IF(SUM($E11)&gt;0,$F11/$E11,""))</f>
        <v>112.5</v>
      </c>
      <c r="H11" s="15">
        <f>IF($A11="","",IF(SUM($E11)&lt;=0,0,IF(ISNUMBER($D11),$E11*$D11,"")))</f>
        <v>2400</v>
      </c>
      <c r="I11" s="17">
        <f>IF(ISNUMBER($H11),$H11-$F11,"")</f>
        <v>600</v>
      </c>
      <c r="J11" s="18">
        <f>IF(AND(ISNUMBER($I11),SUM($F11)&gt;0),$I11/$F11,"")</f>
        <v>0.333333333333333</v>
      </c>
      <c r="K11" s="17">
        <f>IF($A11="","",SUMIFS('Transactions'!$L$5:$L$1004,'Transactions'!$C$5:$C$1004,$A11))</f>
        <v>0</v>
      </c>
      <c r="L11" s="19">
        <f>IF(AND(ISNUMBER($H11),SUM($B$3)&gt;0),$H11/$B$3,"")</f>
        <v>0.422907488986784</v>
      </c>
      <c r="M11" s="20" t="str">
        <f>IF($A11="","",IF(COUNTIF($A$9:$A$58,$A11)&gt;1,"Duplicate coin",IF(SUM($E11)&lt;0,"Negative quantity: an entry is missing",IF(AND(SUM($E11)&gt;0,NOT(ISNUMBER($D11))),"Missing price: excluded from total","OK"))))</f>
        <v>OK</v>
      </c>
    </row>
    <row r="12" spans="1:13" x14ac:dyDescent="0.25">
      <c r="A12" s="13"/>
      <c r="B12" s="14"/>
      <c r="C12" s="15" t="str">
        <f>IF($A12="","",IFERROR(GOOGLEFINANCE("CURRENCY:"&amp;$A12&amp;"USD"),""))</f>
        <v/>
      </c>
      <c r="D12" s="15" t="str">
        <f>IF($A12="","",IF(ISNUMBER($B12),$B12,IF(ISNUMBER($C12),$C12,"")))</f>
        <v/>
      </c>
      <c r="E12" s="16" t="str">
        <f>IF($A12="","",ROUND(SUMIFS('Transactions'!$J$5:$J$1004,'Transactions'!$C$5:$C$1004,$A12),10))</f>
        <v/>
      </c>
      <c r="F12" s="15" t="str">
        <f>IF($A12="","",ROUND(SUMIFS('Transactions'!$K$5:$K$1004,'Transactions'!$C$5:$C$1004,$A12),6))</f>
        <v/>
      </c>
      <c r="G12" s="15" t="str">
        <f>IF($A12="","",IF(SUM($E12)&gt;0,$F12/$E12,""))</f>
        <v/>
      </c>
      <c r="H12" s="15" t="str">
        <f>IF($A12="","",IF(SUM($E12)&lt;=0,0,IF(ISNUMBER($D12),$E12*$D12,"")))</f>
        <v/>
      </c>
      <c r="I12" s="17" t="str">
        <f>IF(ISNUMBER($H12),$H12-$F12,"")</f>
        <v/>
      </c>
      <c r="J12" s="18" t="str">
        <f>IF(AND(ISNUMBER($I12),SUM($F12)&gt;0),$I12/$F12,"")</f>
        <v/>
      </c>
      <c r="K12" s="17" t="str">
        <f>IF($A12="","",SUMIFS('Transactions'!$L$5:$L$1004,'Transactions'!$C$5:$C$1004,$A12))</f>
        <v/>
      </c>
      <c r="L12" s="19" t="str">
        <f>IF(AND(ISNUMBER($H12),SUM($B$3)&gt;0),$H12/$B$3,"")</f>
        <v/>
      </c>
      <c r="M12" s="20" t="str">
        <f>IF($A12="","",IF(COUNTIF($A$9:$A$58,$A12)&gt;1,"Duplicate coin",IF(SUM($E12)&lt;0,"Negative quantity: an entry is missing",IF(AND(SUM($E12)&gt;0,NOT(ISNUMBER($D12))),"Missing price: excluded from total","OK"))))</f>
        <v/>
      </c>
    </row>
    <row r="13" spans="1:13" x14ac:dyDescent="0.25">
      <c r="A13" s="13"/>
      <c r="B13" s="14"/>
      <c r="C13" s="15" t="str">
        <f>IF($A13="","",IFERROR(GOOGLEFINANCE("CURRENCY:"&amp;$A13&amp;"USD"),""))</f>
        <v/>
      </c>
      <c r="D13" s="15" t="str">
        <f>IF($A13="","",IF(ISNUMBER($B13),$B13,IF(ISNUMBER($C13),$C13,"")))</f>
        <v/>
      </c>
      <c r="E13" s="16" t="str">
        <f>IF($A13="","",ROUND(SUMIFS('Transactions'!$J$5:$J$1004,'Transactions'!$C$5:$C$1004,$A13),10))</f>
        <v/>
      </c>
      <c r="F13" s="15" t="str">
        <f>IF($A13="","",ROUND(SUMIFS('Transactions'!$K$5:$K$1004,'Transactions'!$C$5:$C$1004,$A13),6))</f>
        <v/>
      </c>
      <c r="G13" s="15" t="str">
        <f>IF($A13="","",IF(SUM($E13)&gt;0,$F13/$E13,""))</f>
        <v/>
      </c>
      <c r="H13" s="15" t="str">
        <f>IF($A13="","",IF(SUM($E13)&lt;=0,0,IF(ISNUMBER($D13),$E13*$D13,"")))</f>
        <v/>
      </c>
      <c r="I13" s="17" t="str">
        <f>IF(ISNUMBER($H13),$H13-$F13,"")</f>
        <v/>
      </c>
      <c r="J13" s="18" t="str">
        <f>IF(AND(ISNUMBER($I13),SUM($F13)&gt;0),$I13/$F13,"")</f>
        <v/>
      </c>
      <c r="K13" s="17" t="str">
        <f>IF($A13="","",SUMIFS('Transactions'!$L$5:$L$1004,'Transactions'!$C$5:$C$1004,$A13))</f>
        <v/>
      </c>
      <c r="L13" s="19" t="str">
        <f>IF(AND(ISNUMBER($H13),SUM($B$3)&gt;0),$H13/$B$3,"")</f>
        <v/>
      </c>
      <c r="M13" s="20" t="str">
        <f>IF($A13="","",IF(COUNTIF($A$9:$A$58,$A13)&gt;1,"Duplicate coin",IF(SUM($E13)&lt;0,"Negative quantity: an entry is missing",IF(AND(SUM($E13)&gt;0,NOT(ISNUMBER($D13))),"Missing price: excluded from total","OK"))))</f>
        <v/>
      </c>
    </row>
    <row r="14" spans="1:13" x14ac:dyDescent="0.25">
      <c r="A14" s="13"/>
      <c r="B14" s="14"/>
      <c r="C14" s="15" t="str">
        <f>IF($A14="","",IFERROR(GOOGLEFINANCE("CURRENCY:"&amp;$A14&amp;"USD"),""))</f>
        <v/>
      </c>
      <c r="D14" s="15" t="str">
        <f>IF($A14="","",IF(ISNUMBER($B14),$B14,IF(ISNUMBER($C14),$C14,"")))</f>
        <v/>
      </c>
      <c r="E14" s="16" t="str">
        <f>IF($A14="","",ROUND(SUMIFS('Transactions'!$J$5:$J$1004,'Transactions'!$C$5:$C$1004,$A14),10))</f>
        <v/>
      </c>
      <c r="F14" s="15" t="str">
        <f>IF($A14="","",ROUND(SUMIFS('Transactions'!$K$5:$K$1004,'Transactions'!$C$5:$C$1004,$A14),6))</f>
        <v/>
      </c>
      <c r="G14" s="15" t="str">
        <f>IF($A14="","",IF(SUM($E14)&gt;0,$F14/$E14,""))</f>
        <v/>
      </c>
      <c r="H14" s="15" t="str">
        <f>IF($A14="","",IF(SUM($E14)&lt;=0,0,IF(ISNUMBER($D14),$E14*$D14,"")))</f>
        <v/>
      </c>
      <c r="I14" s="17" t="str">
        <f>IF(ISNUMBER($H14),$H14-$F14,"")</f>
        <v/>
      </c>
      <c r="J14" s="18" t="str">
        <f>IF(AND(ISNUMBER($I14),SUM($F14)&gt;0),$I14/$F14,"")</f>
        <v/>
      </c>
      <c r="K14" s="17" t="str">
        <f>IF($A14="","",SUMIFS('Transactions'!$L$5:$L$1004,'Transactions'!$C$5:$C$1004,$A14))</f>
        <v/>
      </c>
      <c r="L14" s="19" t="str">
        <f>IF(AND(ISNUMBER($H14),SUM($B$3)&gt;0),$H14/$B$3,"")</f>
        <v/>
      </c>
      <c r="M14" s="20" t="str">
        <f>IF($A14="","",IF(COUNTIF($A$9:$A$58,$A14)&gt;1,"Duplicate coin",IF(SUM($E14)&lt;0,"Negative quantity: an entry is missing",IF(AND(SUM($E14)&gt;0,NOT(ISNUMBER($D14))),"Missing price: excluded from total","OK"))))</f>
        <v/>
      </c>
    </row>
    <row r="15" spans="1:13" x14ac:dyDescent="0.25">
      <c r="A15" s="13"/>
      <c r="B15" s="14"/>
      <c r="C15" s="15" t="str">
        <f>IF($A15="","",IFERROR(GOOGLEFINANCE("CURRENCY:"&amp;$A15&amp;"USD"),""))</f>
        <v/>
      </c>
      <c r="D15" s="15" t="str">
        <f>IF($A15="","",IF(ISNUMBER($B15),$B15,IF(ISNUMBER($C15),$C15,"")))</f>
        <v/>
      </c>
      <c r="E15" s="16" t="str">
        <f>IF($A15="","",ROUND(SUMIFS('Transactions'!$J$5:$J$1004,'Transactions'!$C$5:$C$1004,$A15),10))</f>
        <v/>
      </c>
      <c r="F15" s="15" t="str">
        <f>IF($A15="","",ROUND(SUMIFS('Transactions'!$K$5:$K$1004,'Transactions'!$C$5:$C$1004,$A15),6))</f>
        <v/>
      </c>
      <c r="G15" s="15" t="str">
        <f>IF($A15="","",IF(SUM($E15)&gt;0,$F15/$E15,""))</f>
        <v/>
      </c>
      <c r="H15" s="15" t="str">
        <f>IF($A15="","",IF(SUM($E15)&lt;=0,0,IF(ISNUMBER($D15),$E15*$D15,"")))</f>
        <v/>
      </c>
      <c r="I15" s="17" t="str">
        <f>IF(ISNUMBER($H15),$H15-$F15,"")</f>
        <v/>
      </c>
      <c r="J15" s="18" t="str">
        <f>IF(AND(ISNUMBER($I15),SUM($F15)&gt;0),$I15/$F15,"")</f>
        <v/>
      </c>
      <c r="K15" s="17" t="str">
        <f>IF($A15="","",SUMIFS('Transactions'!$L$5:$L$1004,'Transactions'!$C$5:$C$1004,$A15))</f>
        <v/>
      </c>
      <c r="L15" s="19" t="str">
        <f>IF(AND(ISNUMBER($H15),SUM($B$3)&gt;0),$H15/$B$3,"")</f>
        <v/>
      </c>
      <c r="M15" s="20" t="str">
        <f>IF($A15="","",IF(COUNTIF($A$9:$A$58,$A15)&gt;1,"Duplicate coin",IF(SUM($E15)&lt;0,"Negative quantity: an entry is missing",IF(AND(SUM($E15)&gt;0,NOT(ISNUMBER($D15))),"Missing price: excluded from total","OK"))))</f>
        <v/>
      </c>
    </row>
    <row r="16" spans="1:13" x14ac:dyDescent="0.25">
      <c r="A16" s="13"/>
      <c r="B16" s="14"/>
      <c r="C16" s="15" t="str">
        <f>IF($A16="","",IFERROR(GOOGLEFINANCE("CURRENCY:"&amp;$A16&amp;"USD"),""))</f>
        <v/>
      </c>
      <c r="D16" s="15" t="str">
        <f>IF($A16="","",IF(ISNUMBER($B16),$B16,IF(ISNUMBER($C16),$C16,"")))</f>
        <v/>
      </c>
      <c r="E16" s="16" t="str">
        <f>IF($A16="","",ROUND(SUMIFS('Transactions'!$J$5:$J$1004,'Transactions'!$C$5:$C$1004,$A16),10))</f>
        <v/>
      </c>
      <c r="F16" s="15" t="str">
        <f>IF($A16="","",ROUND(SUMIFS('Transactions'!$K$5:$K$1004,'Transactions'!$C$5:$C$1004,$A16),6))</f>
        <v/>
      </c>
      <c r="G16" s="15" t="str">
        <f>IF($A16="","",IF(SUM($E16)&gt;0,$F16/$E16,""))</f>
        <v/>
      </c>
      <c r="H16" s="15" t="str">
        <f>IF($A16="","",IF(SUM($E16)&lt;=0,0,IF(ISNUMBER($D16),$E16*$D16,"")))</f>
        <v/>
      </c>
      <c r="I16" s="17" t="str">
        <f>IF(ISNUMBER($H16),$H16-$F16,"")</f>
        <v/>
      </c>
      <c r="J16" s="18" t="str">
        <f>IF(AND(ISNUMBER($I16),SUM($F16)&gt;0),$I16/$F16,"")</f>
        <v/>
      </c>
      <c r="K16" s="17" t="str">
        <f>IF($A16="","",SUMIFS('Transactions'!$L$5:$L$1004,'Transactions'!$C$5:$C$1004,$A16))</f>
        <v/>
      </c>
      <c r="L16" s="19" t="str">
        <f>IF(AND(ISNUMBER($H16),SUM($B$3)&gt;0),$H16/$B$3,"")</f>
        <v/>
      </c>
      <c r="M16" s="20" t="str">
        <f>IF($A16="","",IF(COUNTIF($A$9:$A$58,$A16)&gt;1,"Duplicate coin",IF(SUM($E16)&lt;0,"Negative quantity: an entry is missing",IF(AND(SUM($E16)&gt;0,NOT(ISNUMBER($D16))),"Missing price: excluded from total","OK"))))</f>
        <v/>
      </c>
    </row>
    <row r="17" spans="1:13" x14ac:dyDescent="0.25">
      <c r="A17" s="13"/>
      <c r="B17" s="14"/>
      <c r="C17" s="15" t="str">
        <f>IF($A17="","",IFERROR(GOOGLEFINANCE("CURRENCY:"&amp;$A17&amp;"USD"),""))</f>
        <v/>
      </c>
      <c r="D17" s="15" t="str">
        <f>IF($A17="","",IF(ISNUMBER($B17),$B17,IF(ISNUMBER($C17),$C17,"")))</f>
        <v/>
      </c>
      <c r="E17" s="16" t="str">
        <f>IF($A17="","",ROUND(SUMIFS('Transactions'!$J$5:$J$1004,'Transactions'!$C$5:$C$1004,$A17),10))</f>
        <v/>
      </c>
      <c r="F17" s="15" t="str">
        <f>IF($A17="","",ROUND(SUMIFS('Transactions'!$K$5:$K$1004,'Transactions'!$C$5:$C$1004,$A17),6))</f>
        <v/>
      </c>
      <c r="G17" s="15" t="str">
        <f>IF($A17="","",IF(SUM($E17)&gt;0,$F17/$E17,""))</f>
        <v/>
      </c>
      <c r="H17" s="15" t="str">
        <f>IF($A17="","",IF(SUM($E17)&lt;=0,0,IF(ISNUMBER($D17),$E17*$D17,"")))</f>
        <v/>
      </c>
      <c r="I17" s="17" t="str">
        <f>IF(ISNUMBER($H17),$H17-$F17,"")</f>
        <v/>
      </c>
      <c r="J17" s="18" t="str">
        <f>IF(AND(ISNUMBER($I17),SUM($F17)&gt;0),$I17/$F17,"")</f>
        <v/>
      </c>
      <c r="K17" s="17" t="str">
        <f>IF($A17="","",SUMIFS('Transactions'!$L$5:$L$1004,'Transactions'!$C$5:$C$1004,$A17))</f>
        <v/>
      </c>
      <c r="L17" s="19" t="str">
        <f>IF(AND(ISNUMBER($H17),SUM($B$3)&gt;0),$H17/$B$3,"")</f>
        <v/>
      </c>
      <c r="M17" s="20" t="str">
        <f>IF($A17="","",IF(COUNTIF($A$9:$A$58,$A17)&gt;1,"Duplicate coin",IF(SUM($E17)&lt;0,"Negative quantity: an entry is missing",IF(AND(SUM($E17)&gt;0,NOT(ISNUMBER($D17))),"Missing price: excluded from total","OK"))))</f>
        <v/>
      </c>
    </row>
    <row r="18" spans="1:13" x14ac:dyDescent="0.25">
      <c r="A18" s="13"/>
      <c r="B18" s="14"/>
      <c r="C18" s="15" t="str">
        <f>IF($A18="","",IFERROR(GOOGLEFINANCE("CURRENCY:"&amp;$A18&amp;"USD"),""))</f>
        <v/>
      </c>
      <c r="D18" s="15" t="str">
        <f>IF($A18="","",IF(ISNUMBER($B18),$B18,IF(ISNUMBER($C18),$C18,"")))</f>
        <v/>
      </c>
      <c r="E18" s="16" t="str">
        <f>IF($A18="","",ROUND(SUMIFS('Transactions'!$J$5:$J$1004,'Transactions'!$C$5:$C$1004,$A18),10))</f>
        <v/>
      </c>
      <c r="F18" s="15" t="str">
        <f>IF($A18="","",ROUND(SUMIFS('Transactions'!$K$5:$K$1004,'Transactions'!$C$5:$C$1004,$A18),6))</f>
        <v/>
      </c>
      <c r="G18" s="15" t="str">
        <f>IF($A18="","",IF(SUM($E18)&gt;0,$F18/$E18,""))</f>
        <v/>
      </c>
      <c r="H18" s="15" t="str">
        <f>IF($A18="","",IF(SUM($E18)&lt;=0,0,IF(ISNUMBER($D18),$E18*$D18,"")))</f>
        <v/>
      </c>
      <c r="I18" s="17" t="str">
        <f>IF(ISNUMBER($H18),$H18-$F18,"")</f>
        <v/>
      </c>
      <c r="J18" s="18" t="str">
        <f>IF(AND(ISNUMBER($I18),SUM($F18)&gt;0),$I18/$F18,"")</f>
        <v/>
      </c>
      <c r="K18" s="17" t="str">
        <f>IF($A18="","",SUMIFS('Transactions'!$L$5:$L$1004,'Transactions'!$C$5:$C$1004,$A18))</f>
        <v/>
      </c>
      <c r="L18" s="19" t="str">
        <f>IF(AND(ISNUMBER($H18),SUM($B$3)&gt;0),$H18/$B$3,"")</f>
        <v/>
      </c>
      <c r="M18" s="20" t="str">
        <f>IF($A18="","",IF(COUNTIF($A$9:$A$58,$A18)&gt;1,"Duplicate coin",IF(SUM($E18)&lt;0,"Negative quantity: an entry is missing",IF(AND(SUM($E18)&gt;0,NOT(ISNUMBER($D18))),"Missing price: excluded from total","OK"))))</f>
        <v/>
      </c>
    </row>
    <row r="19" spans="1:13" x14ac:dyDescent="0.25">
      <c r="A19" s="13"/>
      <c r="B19" s="14"/>
      <c r="C19" s="15" t="str">
        <f>IF($A19="","",IFERROR(GOOGLEFINANCE("CURRENCY:"&amp;$A19&amp;"USD"),""))</f>
        <v/>
      </c>
      <c r="D19" s="15" t="str">
        <f>IF($A19="","",IF(ISNUMBER($B19),$B19,IF(ISNUMBER($C19),$C19,"")))</f>
        <v/>
      </c>
      <c r="E19" s="16" t="str">
        <f>IF($A19="","",ROUND(SUMIFS('Transactions'!$J$5:$J$1004,'Transactions'!$C$5:$C$1004,$A19),10))</f>
        <v/>
      </c>
      <c r="F19" s="15" t="str">
        <f>IF($A19="","",ROUND(SUMIFS('Transactions'!$K$5:$K$1004,'Transactions'!$C$5:$C$1004,$A19),6))</f>
        <v/>
      </c>
      <c r="G19" s="15" t="str">
        <f>IF($A19="","",IF(SUM($E19)&gt;0,$F19/$E19,""))</f>
        <v/>
      </c>
      <c r="H19" s="15" t="str">
        <f>IF($A19="","",IF(SUM($E19)&lt;=0,0,IF(ISNUMBER($D19),$E19*$D19,"")))</f>
        <v/>
      </c>
      <c r="I19" s="17" t="str">
        <f>IF(ISNUMBER($H19),$H19-$F19,"")</f>
        <v/>
      </c>
      <c r="J19" s="18" t="str">
        <f>IF(AND(ISNUMBER($I19),SUM($F19)&gt;0),$I19/$F19,"")</f>
        <v/>
      </c>
      <c r="K19" s="17" t="str">
        <f>IF($A19="","",SUMIFS('Transactions'!$L$5:$L$1004,'Transactions'!$C$5:$C$1004,$A19))</f>
        <v/>
      </c>
      <c r="L19" s="19" t="str">
        <f>IF(AND(ISNUMBER($H19),SUM($B$3)&gt;0),$H19/$B$3,"")</f>
        <v/>
      </c>
      <c r="M19" s="20" t="str">
        <f>IF($A19="","",IF(COUNTIF($A$9:$A$58,$A19)&gt;1,"Duplicate coin",IF(SUM($E19)&lt;0,"Negative quantity: an entry is missing",IF(AND(SUM($E19)&gt;0,NOT(ISNUMBER($D19))),"Missing price: excluded from total","OK"))))</f>
        <v/>
      </c>
    </row>
    <row r="20" spans="1:13" x14ac:dyDescent="0.25">
      <c r="A20" s="13"/>
      <c r="B20" s="14"/>
      <c r="C20" s="15" t="str">
        <f>IF($A20="","",IFERROR(GOOGLEFINANCE("CURRENCY:"&amp;$A20&amp;"USD"),""))</f>
        <v/>
      </c>
      <c r="D20" s="15" t="str">
        <f>IF($A20="","",IF(ISNUMBER($B20),$B20,IF(ISNUMBER($C20),$C20,"")))</f>
        <v/>
      </c>
      <c r="E20" s="16" t="str">
        <f>IF($A20="","",ROUND(SUMIFS('Transactions'!$J$5:$J$1004,'Transactions'!$C$5:$C$1004,$A20),10))</f>
        <v/>
      </c>
      <c r="F20" s="15" t="str">
        <f>IF($A20="","",ROUND(SUMIFS('Transactions'!$K$5:$K$1004,'Transactions'!$C$5:$C$1004,$A20),6))</f>
        <v/>
      </c>
      <c r="G20" s="15" t="str">
        <f>IF($A20="","",IF(SUM($E20)&gt;0,$F20/$E20,""))</f>
        <v/>
      </c>
      <c r="H20" s="15" t="str">
        <f>IF($A20="","",IF(SUM($E20)&lt;=0,0,IF(ISNUMBER($D20),$E20*$D20,"")))</f>
        <v/>
      </c>
      <c r="I20" s="17" t="str">
        <f>IF(ISNUMBER($H20),$H20-$F20,"")</f>
        <v/>
      </c>
      <c r="J20" s="18" t="str">
        <f>IF(AND(ISNUMBER($I20),SUM($F20)&gt;0),$I20/$F20,"")</f>
        <v/>
      </c>
      <c r="K20" s="17" t="str">
        <f>IF($A20="","",SUMIFS('Transactions'!$L$5:$L$1004,'Transactions'!$C$5:$C$1004,$A20))</f>
        <v/>
      </c>
      <c r="L20" s="19" t="str">
        <f>IF(AND(ISNUMBER($H20),SUM($B$3)&gt;0),$H20/$B$3,"")</f>
        <v/>
      </c>
      <c r="M20" s="20" t="str">
        <f>IF($A20="","",IF(COUNTIF($A$9:$A$58,$A20)&gt;1,"Duplicate coin",IF(SUM($E20)&lt;0,"Negative quantity: an entry is missing",IF(AND(SUM($E20)&gt;0,NOT(ISNUMBER($D20))),"Missing price: excluded from total","OK"))))</f>
        <v/>
      </c>
    </row>
    <row r="21" spans="1:13" x14ac:dyDescent="0.25">
      <c r="A21" s="13"/>
      <c r="B21" s="14"/>
      <c r="C21" s="15" t="str">
        <f>IF($A21="","",IFERROR(GOOGLEFINANCE("CURRENCY:"&amp;$A21&amp;"USD"),""))</f>
        <v/>
      </c>
      <c r="D21" s="15" t="str">
        <f>IF($A21="","",IF(ISNUMBER($B21),$B21,IF(ISNUMBER($C21),$C21,"")))</f>
        <v/>
      </c>
      <c r="E21" s="16" t="str">
        <f>IF($A21="","",ROUND(SUMIFS('Transactions'!$J$5:$J$1004,'Transactions'!$C$5:$C$1004,$A21),10))</f>
        <v/>
      </c>
      <c r="F21" s="15" t="str">
        <f>IF($A21="","",ROUND(SUMIFS('Transactions'!$K$5:$K$1004,'Transactions'!$C$5:$C$1004,$A21),6))</f>
        <v/>
      </c>
      <c r="G21" s="15" t="str">
        <f>IF($A21="","",IF(SUM($E21)&gt;0,$F21/$E21,""))</f>
        <v/>
      </c>
      <c r="H21" s="15" t="str">
        <f>IF($A21="","",IF(SUM($E21)&lt;=0,0,IF(ISNUMBER($D21),$E21*$D21,"")))</f>
        <v/>
      </c>
      <c r="I21" s="17" t="str">
        <f>IF(ISNUMBER($H21),$H21-$F21,"")</f>
        <v/>
      </c>
      <c r="J21" s="18" t="str">
        <f>IF(AND(ISNUMBER($I21),SUM($F21)&gt;0),$I21/$F21,"")</f>
        <v/>
      </c>
      <c r="K21" s="17" t="str">
        <f>IF($A21="","",SUMIFS('Transactions'!$L$5:$L$1004,'Transactions'!$C$5:$C$1004,$A21))</f>
        <v/>
      </c>
      <c r="L21" s="19" t="str">
        <f>IF(AND(ISNUMBER($H21),SUM($B$3)&gt;0),$H21/$B$3,"")</f>
        <v/>
      </c>
      <c r="M21" s="20" t="str">
        <f>IF($A21="","",IF(COUNTIF($A$9:$A$58,$A21)&gt;1,"Duplicate coin",IF(SUM($E21)&lt;0,"Negative quantity: an entry is missing",IF(AND(SUM($E21)&gt;0,NOT(ISNUMBER($D21))),"Missing price: excluded from total","OK"))))</f>
        <v/>
      </c>
    </row>
    <row r="22" spans="1:13" x14ac:dyDescent="0.25">
      <c r="A22" s="13"/>
      <c r="B22" s="14"/>
      <c r="C22" s="15" t="str">
        <f>IF($A22="","",IFERROR(GOOGLEFINANCE("CURRENCY:"&amp;$A22&amp;"USD"),""))</f>
        <v/>
      </c>
      <c r="D22" s="15" t="str">
        <f>IF($A22="","",IF(ISNUMBER($B22),$B22,IF(ISNUMBER($C22),$C22,"")))</f>
        <v/>
      </c>
      <c r="E22" s="16" t="str">
        <f>IF($A22="","",ROUND(SUMIFS('Transactions'!$J$5:$J$1004,'Transactions'!$C$5:$C$1004,$A22),10))</f>
        <v/>
      </c>
      <c r="F22" s="15" t="str">
        <f>IF($A22="","",ROUND(SUMIFS('Transactions'!$K$5:$K$1004,'Transactions'!$C$5:$C$1004,$A22),6))</f>
        <v/>
      </c>
      <c r="G22" s="15" t="str">
        <f>IF($A22="","",IF(SUM($E22)&gt;0,$F22/$E22,""))</f>
        <v/>
      </c>
      <c r="H22" s="15" t="str">
        <f>IF($A22="","",IF(SUM($E22)&lt;=0,0,IF(ISNUMBER($D22),$E22*$D22,"")))</f>
        <v/>
      </c>
      <c r="I22" s="17" t="str">
        <f>IF(ISNUMBER($H22),$H22-$F22,"")</f>
        <v/>
      </c>
      <c r="J22" s="18" t="str">
        <f>IF(AND(ISNUMBER($I22),SUM($F22)&gt;0),$I22/$F22,"")</f>
        <v/>
      </c>
      <c r="K22" s="17" t="str">
        <f>IF($A22="","",SUMIFS('Transactions'!$L$5:$L$1004,'Transactions'!$C$5:$C$1004,$A22))</f>
        <v/>
      </c>
      <c r="L22" s="19" t="str">
        <f>IF(AND(ISNUMBER($H22),SUM($B$3)&gt;0),$H22/$B$3,"")</f>
        <v/>
      </c>
      <c r="M22" s="20" t="str">
        <f>IF($A22="","",IF(COUNTIF($A$9:$A$58,$A22)&gt;1,"Duplicate coin",IF(SUM($E22)&lt;0,"Negative quantity: an entry is missing",IF(AND(SUM($E22)&gt;0,NOT(ISNUMBER($D22))),"Missing price: excluded from total","OK"))))</f>
        <v/>
      </c>
    </row>
    <row r="23" spans="1:13" x14ac:dyDescent="0.25">
      <c r="A23" s="13"/>
      <c r="B23" s="14"/>
      <c r="C23" s="15" t="str">
        <f>IF($A23="","",IFERROR(GOOGLEFINANCE("CURRENCY:"&amp;$A23&amp;"USD"),""))</f>
        <v/>
      </c>
      <c r="D23" s="15" t="str">
        <f>IF($A23="","",IF(ISNUMBER($B23),$B23,IF(ISNUMBER($C23),$C23,"")))</f>
        <v/>
      </c>
      <c r="E23" s="16" t="str">
        <f>IF($A23="","",ROUND(SUMIFS('Transactions'!$J$5:$J$1004,'Transactions'!$C$5:$C$1004,$A23),10))</f>
        <v/>
      </c>
      <c r="F23" s="15" t="str">
        <f>IF($A23="","",ROUND(SUMIFS('Transactions'!$K$5:$K$1004,'Transactions'!$C$5:$C$1004,$A23),6))</f>
        <v/>
      </c>
      <c r="G23" s="15" t="str">
        <f>IF($A23="","",IF(SUM($E23)&gt;0,$F23/$E23,""))</f>
        <v/>
      </c>
      <c r="H23" s="15" t="str">
        <f>IF($A23="","",IF(SUM($E23)&lt;=0,0,IF(ISNUMBER($D23),$E23*$D23,"")))</f>
        <v/>
      </c>
      <c r="I23" s="17" t="str">
        <f>IF(ISNUMBER($H23),$H23-$F23,"")</f>
        <v/>
      </c>
      <c r="J23" s="18" t="str">
        <f>IF(AND(ISNUMBER($I23),SUM($F23)&gt;0),$I23/$F23,"")</f>
        <v/>
      </c>
      <c r="K23" s="17" t="str">
        <f>IF($A23="","",SUMIFS('Transactions'!$L$5:$L$1004,'Transactions'!$C$5:$C$1004,$A23))</f>
        <v/>
      </c>
      <c r="L23" s="19" t="str">
        <f>IF(AND(ISNUMBER($H23),SUM($B$3)&gt;0),$H23/$B$3,"")</f>
        <v/>
      </c>
      <c r="M23" s="20" t="str">
        <f>IF($A23="","",IF(COUNTIF($A$9:$A$58,$A23)&gt;1,"Duplicate coin",IF(SUM($E23)&lt;0,"Negative quantity: an entry is missing",IF(AND(SUM($E23)&gt;0,NOT(ISNUMBER($D23))),"Missing price: excluded from total","OK"))))</f>
        <v/>
      </c>
    </row>
    <row r="24" spans="1:13" x14ac:dyDescent="0.25">
      <c r="A24" s="13"/>
      <c r="B24" s="14"/>
      <c r="C24" s="15" t="str">
        <f>IF($A24="","",IFERROR(GOOGLEFINANCE("CURRENCY:"&amp;$A24&amp;"USD"),""))</f>
        <v/>
      </c>
      <c r="D24" s="15" t="str">
        <f>IF($A24="","",IF(ISNUMBER($B24),$B24,IF(ISNUMBER($C24),$C24,"")))</f>
        <v/>
      </c>
      <c r="E24" s="16" t="str">
        <f>IF($A24="","",ROUND(SUMIFS('Transactions'!$J$5:$J$1004,'Transactions'!$C$5:$C$1004,$A24),10))</f>
        <v/>
      </c>
      <c r="F24" s="15" t="str">
        <f>IF($A24="","",ROUND(SUMIFS('Transactions'!$K$5:$K$1004,'Transactions'!$C$5:$C$1004,$A24),6))</f>
        <v/>
      </c>
      <c r="G24" s="15" t="str">
        <f>IF($A24="","",IF(SUM($E24)&gt;0,$F24/$E24,""))</f>
        <v/>
      </c>
      <c r="H24" s="15" t="str">
        <f>IF($A24="","",IF(SUM($E24)&lt;=0,0,IF(ISNUMBER($D24),$E24*$D24,"")))</f>
        <v/>
      </c>
      <c r="I24" s="17" t="str">
        <f>IF(ISNUMBER($H24),$H24-$F24,"")</f>
        <v/>
      </c>
      <c r="J24" s="18" t="str">
        <f>IF(AND(ISNUMBER($I24),SUM($F24)&gt;0),$I24/$F24,"")</f>
        <v/>
      </c>
      <c r="K24" s="17" t="str">
        <f>IF($A24="","",SUMIFS('Transactions'!$L$5:$L$1004,'Transactions'!$C$5:$C$1004,$A24))</f>
        <v/>
      </c>
      <c r="L24" s="19" t="str">
        <f>IF(AND(ISNUMBER($H24),SUM($B$3)&gt;0),$H24/$B$3,"")</f>
        <v/>
      </c>
      <c r="M24" s="20" t="str">
        <f>IF($A24="","",IF(COUNTIF($A$9:$A$58,$A24)&gt;1,"Duplicate coin",IF(SUM($E24)&lt;0,"Negative quantity: an entry is missing",IF(AND(SUM($E24)&gt;0,NOT(ISNUMBER($D24))),"Missing price: excluded from total","OK"))))</f>
        <v/>
      </c>
    </row>
    <row r="25" spans="1:13" x14ac:dyDescent="0.25">
      <c r="A25" s="13"/>
      <c r="B25" s="14"/>
      <c r="C25" s="15" t="str">
        <f>IF($A25="","",IFERROR(GOOGLEFINANCE("CURRENCY:"&amp;$A25&amp;"USD"),""))</f>
        <v/>
      </c>
      <c r="D25" s="15" t="str">
        <f>IF($A25="","",IF(ISNUMBER($B25),$B25,IF(ISNUMBER($C25),$C25,"")))</f>
        <v/>
      </c>
      <c r="E25" s="16" t="str">
        <f>IF($A25="","",ROUND(SUMIFS('Transactions'!$J$5:$J$1004,'Transactions'!$C$5:$C$1004,$A25),10))</f>
        <v/>
      </c>
      <c r="F25" s="15" t="str">
        <f>IF($A25="","",ROUND(SUMIFS('Transactions'!$K$5:$K$1004,'Transactions'!$C$5:$C$1004,$A25),6))</f>
        <v/>
      </c>
      <c r="G25" s="15" t="str">
        <f>IF($A25="","",IF(SUM($E25)&gt;0,$F25/$E25,""))</f>
        <v/>
      </c>
      <c r="H25" s="15" t="str">
        <f>IF($A25="","",IF(SUM($E25)&lt;=0,0,IF(ISNUMBER($D25),$E25*$D25,"")))</f>
        <v/>
      </c>
      <c r="I25" s="17" t="str">
        <f>IF(ISNUMBER($H25),$H25-$F25,"")</f>
        <v/>
      </c>
      <c r="J25" s="18" t="str">
        <f>IF(AND(ISNUMBER($I25),SUM($F25)&gt;0),$I25/$F25,"")</f>
        <v/>
      </c>
      <c r="K25" s="17" t="str">
        <f>IF($A25="","",SUMIFS('Transactions'!$L$5:$L$1004,'Transactions'!$C$5:$C$1004,$A25))</f>
        <v/>
      </c>
      <c r="L25" s="19" t="str">
        <f>IF(AND(ISNUMBER($H25),SUM($B$3)&gt;0),$H25/$B$3,"")</f>
        <v/>
      </c>
      <c r="M25" s="20" t="str">
        <f>IF($A25="","",IF(COUNTIF($A$9:$A$58,$A25)&gt;1,"Duplicate coin",IF(SUM($E25)&lt;0,"Negative quantity: an entry is missing",IF(AND(SUM($E25)&gt;0,NOT(ISNUMBER($D25))),"Missing price: excluded from total","OK"))))</f>
        <v/>
      </c>
    </row>
    <row r="26" spans="1:13" x14ac:dyDescent="0.25">
      <c r="A26" s="13"/>
      <c r="B26" s="14"/>
      <c r="C26" s="15" t="str">
        <f>IF($A26="","",IFERROR(GOOGLEFINANCE("CURRENCY:"&amp;$A26&amp;"USD"),""))</f>
        <v/>
      </c>
      <c r="D26" s="15" t="str">
        <f>IF($A26="","",IF(ISNUMBER($B26),$B26,IF(ISNUMBER($C26),$C26,"")))</f>
        <v/>
      </c>
      <c r="E26" s="16" t="str">
        <f>IF($A26="","",ROUND(SUMIFS('Transactions'!$J$5:$J$1004,'Transactions'!$C$5:$C$1004,$A26),10))</f>
        <v/>
      </c>
      <c r="F26" s="15" t="str">
        <f>IF($A26="","",ROUND(SUMIFS('Transactions'!$K$5:$K$1004,'Transactions'!$C$5:$C$1004,$A26),6))</f>
        <v/>
      </c>
      <c r="G26" s="15" t="str">
        <f>IF($A26="","",IF(SUM($E26)&gt;0,$F26/$E26,""))</f>
        <v/>
      </c>
      <c r="H26" s="15" t="str">
        <f>IF($A26="","",IF(SUM($E26)&lt;=0,0,IF(ISNUMBER($D26),$E26*$D26,"")))</f>
        <v/>
      </c>
      <c r="I26" s="17" t="str">
        <f>IF(ISNUMBER($H26),$H26-$F26,"")</f>
        <v/>
      </c>
      <c r="J26" s="18" t="str">
        <f>IF(AND(ISNUMBER($I26),SUM($F26)&gt;0),$I26/$F26,"")</f>
        <v/>
      </c>
      <c r="K26" s="17" t="str">
        <f>IF($A26="","",SUMIFS('Transactions'!$L$5:$L$1004,'Transactions'!$C$5:$C$1004,$A26))</f>
        <v/>
      </c>
      <c r="L26" s="19" t="str">
        <f>IF(AND(ISNUMBER($H26),SUM($B$3)&gt;0),$H26/$B$3,"")</f>
        <v/>
      </c>
      <c r="M26" s="20" t="str">
        <f>IF($A26="","",IF(COUNTIF($A$9:$A$58,$A26)&gt;1,"Duplicate coin",IF(SUM($E26)&lt;0,"Negative quantity: an entry is missing",IF(AND(SUM($E26)&gt;0,NOT(ISNUMBER($D26))),"Missing price: excluded from total","OK"))))</f>
        <v/>
      </c>
    </row>
    <row r="27" spans="1:13" x14ac:dyDescent="0.25">
      <c r="A27" s="13"/>
      <c r="B27" s="14"/>
      <c r="C27" s="15" t="str">
        <f>IF($A27="","",IFERROR(GOOGLEFINANCE("CURRENCY:"&amp;$A27&amp;"USD"),""))</f>
        <v/>
      </c>
      <c r="D27" s="15" t="str">
        <f>IF($A27="","",IF(ISNUMBER($B27),$B27,IF(ISNUMBER($C27),$C27,"")))</f>
        <v/>
      </c>
      <c r="E27" s="16" t="str">
        <f>IF($A27="","",ROUND(SUMIFS('Transactions'!$J$5:$J$1004,'Transactions'!$C$5:$C$1004,$A27),10))</f>
        <v/>
      </c>
      <c r="F27" s="15" t="str">
        <f>IF($A27="","",ROUND(SUMIFS('Transactions'!$K$5:$K$1004,'Transactions'!$C$5:$C$1004,$A27),6))</f>
        <v/>
      </c>
      <c r="G27" s="15" t="str">
        <f>IF($A27="","",IF(SUM($E27)&gt;0,$F27/$E27,""))</f>
        <v/>
      </c>
      <c r="H27" s="15" t="str">
        <f>IF($A27="","",IF(SUM($E27)&lt;=0,0,IF(ISNUMBER($D27),$E27*$D27,"")))</f>
        <v/>
      </c>
      <c r="I27" s="17" t="str">
        <f>IF(ISNUMBER($H27),$H27-$F27,"")</f>
        <v/>
      </c>
      <c r="J27" s="18" t="str">
        <f>IF(AND(ISNUMBER($I27),SUM($F27)&gt;0),$I27/$F27,"")</f>
        <v/>
      </c>
      <c r="K27" s="17" t="str">
        <f>IF($A27="","",SUMIFS('Transactions'!$L$5:$L$1004,'Transactions'!$C$5:$C$1004,$A27))</f>
        <v/>
      </c>
      <c r="L27" s="19" t="str">
        <f>IF(AND(ISNUMBER($H27),SUM($B$3)&gt;0),$H27/$B$3,"")</f>
        <v/>
      </c>
      <c r="M27" s="20" t="str">
        <f>IF($A27="","",IF(COUNTIF($A$9:$A$58,$A27)&gt;1,"Duplicate coin",IF(SUM($E27)&lt;0,"Negative quantity: an entry is missing",IF(AND(SUM($E27)&gt;0,NOT(ISNUMBER($D27))),"Missing price: excluded from total","OK"))))</f>
        <v/>
      </c>
    </row>
    <row r="28" spans="1:13" x14ac:dyDescent="0.25">
      <c r="A28" s="13"/>
      <c r="B28" s="14"/>
      <c r="C28" s="15" t="str">
        <f>IF($A28="","",IFERROR(GOOGLEFINANCE("CURRENCY:"&amp;$A28&amp;"USD"),""))</f>
        <v/>
      </c>
      <c r="D28" s="15" t="str">
        <f>IF($A28="","",IF(ISNUMBER($B28),$B28,IF(ISNUMBER($C28),$C28,"")))</f>
        <v/>
      </c>
      <c r="E28" s="16" t="str">
        <f>IF($A28="","",ROUND(SUMIFS('Transactions'!$J$5:$J$1004,'Transactions'!$C$5:$C$1004,$A28),10))</f>
        <v/>
      </c>
      <c r="F28" s="15" t="str">
        <f>IF($A28="","",ROUND(SUMIFS('Transactions'!$K$5:$K$1004,'Transactions'!$C$5:$C$1004,$A28),6))</f>
        <v/>
      </c>
      <c r="G28" s="15" t="str">
        <f>IF($A28="","",IF(SUM($E28)&gt;0,$F28/$E28,""))</f>
        <v/>
      </c>
      <c r="H28" s="15" t="str">
        <f>IF($A28="","",IF(SUM($E28)&lt;=0,0,IF(ISNUMBER($D28),$E28*$D28,"")))</f>
        <v/>
      </c>
      <c r="I28" s="17" t="str">
        <f>IF(ISNUMBER($H28),$H28-$F28,"")</f>
        <v/>
      </c>
      <c r="J28" s="18" t="str">
        <f>IF(AND(ISNUMBER($I28),SUM($F28)&gt;0),$I28/$F28,"")</f>
        <v/>
      </c>
      <c r="K28" s="17" t="str">
        <f>IF($A28="","",SUMIFS('Transactions'!$L$5:$L$1004,'Transactions'!$C$5:$C$1004,$A28))</f>
        <v/>
      </c>
      <c r="L28" s="19" t="str">
        <f>IF(AND(ISNUMBER($H28),SUM($B$3)&gt;0),$H28/$B$3,"")</f>
        <v/>
      </c>
      <c r="M28" s="20" t="str">
        <f>IF($A28="","",IF(COUNTIF($A$9:$A$58,$A28)&gt;1,"Duplicate coin",IF(SUM($E28)&lt;0,"Negative quantity: an entry is missing",IF(AND(SUM($E28)&gt;0,NOT(ISNUMBER($D28))),"Missing price: excluded from total","OK"))))</f>
        <v/>
      </c>
    </row>
    <row r="29" spans="1:13" x14ac:dyDescent="0.25">
      <c r="A29" s="13"/>
      <c r="B29" s="14"/>
      <c r="C29" s="15" t="str">
        <f>IF($A29="","",IFERROR(GOOGLEFINANCE("CURRENCY:"&amp;$A29&amp;"USD"),""))</f>
        <v/>
      </c>
      <c r="D29" s="15" t="str">
        <f>IF($A29="","",IF(ISNUMBER($B29),$B29,IF(ISNUMBER($C29),$C29,"")))</f>
        <v/>
      </c>
      <c r="E29" s="16" t="str">
        <f>IF($A29="","",ROUND(SUMIFS('Transactions'!$J$5:$J$1004,'Transactions'!$C$5:$C$1004,$A29),10))</f>
        <v/>
      </c>
      <c r="F29" s="15" t="str">
        <f>IF($A29="","",ROUND(SUMIFS('Transactions'!$K$5:$K$1004,'Transactions'!$C$5:$C$1004,$A29),6))</f>
        <v/>
      </c>
      <c r="G29" s="15" t="str">
        <f>IF($A29="","",IF(SUM($E29)&gt;0,$F29/$E29,""))</f>
        <v/>
      </c>
      <c r="H29" s="15" t="str">
        <f>IF($A29="","",IF(SUM($E29)&lt;=0,0,IF(ISNUMBER($D29),$E29*$D29,"")))</f>
        <v/>
      </c>
      <c r="I29" s="17" t="str">
        <f>IF(ISNUMBER($H29),$H29-$F29,"")</f>
        <v/>
      </c>
      <c r="J29" s="18" t="str">
        <f>IF(AND(ISNUMBER($I29),SUM($F29)&gt;0),$I29/$F29,"")</f>
        <v/>
      </c>
      <c r="K29" s="17" t="str">
        <f>IF($A29="","",SUMIFS('Transactions'!$L$5:$L$1004,'Transactions'!$C$5:$C$1004,$A29))</f>
        <v/>
      </c>
      <c r="L29" s="19" t="str">
        <f>IF(AND(ISNUMBER($H29),SUM($B$3)&gt;0),$H29/$B$3,"")</f>
        <v/>
      </c>
      <c r="M29" s="20" t="str">
        <f>IF($A29="","",IF(COUNTIF($A$9:$A$58,$A29)&gt;1,"Duplicate coin",IF(SUM($E29)&lt;0,"Negative quantity: an entry is missing",IF(AND(SUM($E29)&gt;0,NOT(ISNUMBER($D29))),"Missing price: excluded from total","OK"))))</f>
        <v/>
      </c>
    </row>
    <row r="30" spans="1:13" x14ac:dyDescent="0.25">
      <c r="A30" s="13"/>
      <c r="B30" s="14"/>
      <c r="C30" s="15" t="str">
        <f>IF($A30="","",IFERROR(GOOGLEFINANCE("CURRENCY:"&amp;$A30&amp;"USD"),""))</f>
        <v/>
      </c>
      <c r="D30" s="15" t="str">
        <f>IF($A30="","",IF(ISNUMBER($B30),$B30,IF(ISNUMBER($C30),$C30,"")))</f>
        <v/>
      </c>
      <c r="E30" s="16" t="str">
        <f>IF($A30="","",ROUND(SUMIFS('Transactions'!$J$5:$J$1004,'Transactions'!$C$5:$C$1004,$A30),10))</f>
        <v/>
      </c>
      <c r="F30" s="15" t="str">
        <f>IF($A30="","",ROUND(SUMIFS('Transactions'!$K$5:$K$1004,'Transactions'!$C$5:$C$1004,$A30),6))</f>
        <v/>
      </c>
      <c r="G30" s="15" t="str">
        <f>IF($A30="","",IF(SUM($E30)&gt;0,$F30/$E30,""))</f>
        <v/>
      </c>
      <c r="H30" s="15" t="str">
        <f>IF($A30="","",IF(SUM($E30)&lt;=0,0,IF(ISNUMBER($D30),$E30*$D30,"")))</f>
        <v/>
      </c>
      <c r="I30" s="17" t="str">
        <f>IF(ISNUMBER($H30),$H30-$F30,"")</f>
        <v/>
      </c>
      <c r="J30" s="18" t="str">
        <f>IF(AND(ISNUMBER($I30),SUM($F30)&gt;0),$I30/$F30,"")</f>
        <v/>
      </c>
      <c r="K30" s="17" t="str">
        <f>IF($A30="","",SUMIFS('Transactions'!$L$5:$L$1004,'Transactions'!$C$5:$C$1004,$A30))</f>
        <v/>
      </c>
      <c r="L30" s="19" t="str">
        <f>IF(AND(ISNUMBER($H30),SUM($B$3)&gt;0),$H30/$B$3,"")</f>
        <v/>
      </c>
      <c r="M30" s="20" t="str">
        <f>IF($A30="","",IF(COUNTIF($A$9:$A$58,$A30)&gt;1,"Duplicate coin",IF(SUM($E30)&lt;0,"Negative quantity: an entry is missing",IF(AND(SUM($E30)&gt;0,NOT(ISNUMBER($D30))),"Missing price: excluded from total","OK"))))</f>
        <v/>
      </c>
    </row>
    <row r="31" spans="1:13" x14ac:dyDescent="0.25">
      <c r="A31" s="13"/>
      <c r="B31" s="14"/>
      <c r="C31" s="15" t="str">
        <f>IF($A31="","",IFERROR(GOOGLEFINANCE("CURRENCY:"&amp;$A31&amp;"USD"),""))</f>
        <v/>
      </c>
      <c r="D31" s="15" t="str">
        <f>IF($A31="","",IF(ISNUMBER($B31),$B31,IF(ISNUMBER($C31),$C31,"")))</f>
        <v/>
      </c>
      <c r="E31" s="16" t="str">
        <f>IF($A31="","",ROUND(SUMIFS('Transactions'!$J$5:$J$1004,'Transactions'!$C$5:$C$1004,$A31),10))</f>
        <v/>
      </c>
      <c r="F31" s="15" t="str">
        <f>IF($A31="","",ROUND(SUMIFS('Transactions'!$K$5:$K$1004,'Transactions'!$C$5:$C$1004,$A31),6))</f>
        <v/>
      </c>
      <c r="G31" s="15" t="str">
        <f>IF($A31="","",IF(SUM($E31)&gt;0,$F31/$E31,""))</f>
        <v/>
      </c>
      <c r="H31" s="15" t="str">
        <f>IF($A31="","",IF(SUM($E31)&lt;=0,0,IF(ISNUMBER($D31),$E31*$D31,"")))</f>
        <v/>
      </c>
      <c r="I31" s="17" t="str">
        <f>IF(ISNUMBER($H31),$H31-$F31,"")</f>
        <v/>
      </c>
      <c r="J31" s="18" t="str">
        <f>IF(AND(ISNUMBER($I31),SUM($F31)&gt;0),$I31/$F31,"")</f>
        <v/>
      </c>
      <c r="K31" s="17" t="str">
        <f>IF($A31="","",SUMIFS('Transactions'!$L$5:$L$1004,'Transactions'!$C$5:$C$1004,$A31))</f>
        <v/>
      </c>
      <c r="L31" s="19" t="str">
        <f>IF(AND(ISNUMBER($H31),SUM($B$3)&gt;0),$H31/$B$3,"")</f>
        <v/>
      </c>
      <c r="M31" s="20" t="str">
        <f>IF($A31="","",IF(COUNTIF($A$9:$A$58,$A31)&gt;1,"Duplicate coin",IF(SUM($E31)&lt;0,"Negative quantity: an entry is missing",IF(AND(SUM($E31)&gt;0,NOT(ISNUMBER($D31))),"Missing price: excluded from total","OK"))))</f>
        <v/>
      </c>
    </row>
    <row r="32" spans="1:13" x14ac:dyDescent="0.25">
      <c r="A32" s="13"/>
      <c r="B32" s="14"/>
      <c r="C32" s="15" t="str">
        <f>IF($A32="","",IFERROR(GOOGLEFINANCE("CURRENCY:"&amp;$A32&amp;"USD"),""))</f>
        <v/>
      </c>
      <c r="D32" s="15" t="str">
        <f>IF($A32="","",IF(ISNUMBER($B32),$B32,IF(ISNUMBER($C32),$C32,"")))</f>
        <v/>
      </c>
      <c r="E32" s="16" t="str">
        <f>IF($A32="","",ROUND(SUMIFS('Transactions'!$J$5:$J$1004,'Transactions'!$C$5:$C$1004,$A32),10))</f>
        <v/>
      </c>
      <c r="F32" s="15" t="str">
        <f>IF($A32="","",ROUND(SUMIFS('Transactions'!$K$5:$K$1004,'Transactions'!$C$5:$C$1004,$A32),6))</f>
        <v/>
      </c>
      <c r="G32" s="15" t="str">
        <f>IF($A32="","",IF(SUM($E32)&gt;0,$F32/$E32,""))</f>
        <v/>
      </c>
      <c r="H32" s="15" t="str">
        <f>IF($A32="","",IF(SUM($E32)&lt;=0,0,IF(ISNUMBER($D32),$E32*$D32,"")))</f>
        <v/>
      </c>
      <c r="I32" s="17" t="str">
        <f>IF(ISNUMBER($H32),$H32-$F32,"")</f>
        <v/>
      </c>
      <c r="J32" s="18" t="str">
        <f>IF(AND(ISNUMBER($I32),SUM($F32)&gt;0),$I32/$F32,"")</f>
        <v/>
      </c>
      <c r="K32" s="17" t="str">
        <f>IF($A32="","",SUMIFS('Transactions'!$L$5:$L$1004,'Transactions'!$C$5:$C$1004,$A32))</f>
        <v/>
      </c>
      <c r="L32" s="19" t="str">
        <f>IF(AND(ISNUMBER($H32),SUM($B$3)&gt;0),$H32/$B$3,"")</f>
        <v/>
      </c>
      <c r="M32" s="20" t="str">
        <f>IF($A32="","",IF(COUNTIF($A$9:$A$58,$A32)&gt;1,"Duplicate coin",IF(SUM($E32)&lt;0,"Negative quantity: an entry is missing",IF(AND(SUM($E32)&gt;0,NOT(ISNUMBER($D32))),"Missing price: excluded from total","OK"))))</f>
        <v/>
      </c>
    </row>
    <row r="33" spans="1:13" x14ac:dyDescent="0.25">
      <c r="A33" s="13"/>
      <c r="B33" s="14"/>
      <c r="C33" s="15" t="str">
        <f>IF($A33="","",IFERROR(GOOGLEFINANCE("CURRENCY:"&amp;$A33&amp;"USD"),""))</f>
        <v/>
      </c>
      <c r="D33" s="15" t="str">
        <f>IF($A33="","",IF(ISNUMBER($B33),$B33,IF(ISNUMBER($C33),$C33,"")))</f>
        <v/>
      </c>
      <c r="E33" s="16" t="str">
        <f>IF($A33="","",ROUND(SUMIFS('Transactions'!$J$5:$J$1004,'Transactions'!$C$5:$C$1004,$A33),10))</f>
        <v/>
      </c>
      <c r="F33" s="15" t="str">
        <f>IF($A33="","",ROUND(SUMIFS('Transactions'!$K$5:$K$1004,'Transactions'!$C$5:$C$1004,$A33),6))</f>
        <v/>
      </c>
      <c r="G33" s="15" t="str">
        <f>IF($A33="","",IF(SUM($E33)&gt;0,$F33/$E33,""))</f>
        <v/>
      </c>
      <c r="H33" s="15" t="str">
        <f>IF($A33="","",IF(SUM($E33)&lt;=0,0,IF(ISNUMBER($D33),$E33*$D33,"")))</f>
        <v/>
      </c>
      <c r="I33" s="17" t="str">
        <f>IF(ISNUMBER($H33),$H33-$F33,"")</f>
        <v/>
      </c>
      <c r="J33" s="18" t="str">
        <f>IF(AND(ISNUMBER($I33),SUM($F33)&gt;0),$I33/$F33,"")</f>
        <v/>
      </c>
      <c r="K33" s="17" t="str">
        <f>IF($A33="","",SUMIFS('Transactions'!$L$5:$L$1004,'Transactions'!$C$5:$C$1004,$A33))</f>
        <v/>
      </c>
      <c r="L33" s="19" t="str">
        <f>IF(AND(ISNUMBER($H33),SUM($B$3)&gt;0),$H33/$B$3,"")</f>
        <v/>
      </c>
      <c r="M33" s="20" t="str">
        <f>IF($A33="","",IF(COUNTIF($A$9:$A$58,$A33)&gt;1,"Duplicate coin",IF(SUM($E33)&lt;0,"Negative quantity: an entry is missing",IF(AND(SUM($E33)&gt;0,NOT(ISNUMBER($D33))),"Missing price: excluded from total","OK"))))</f>
        <v/>
      </c>
    </row>
    <row r="34" spans="1:13" x14ac:dyDescent="0.25">
      <c r="A34" s="13"/>
      <c r="B34" s="14"/>
      <c r="C34" s="15" t="str">
        <f>IF($A34="","",IFERROR(GOOGLEFINANCE("CURRENCY:"&amp;$A34&amp;"USD"),""))</f>
        <v/>
      </c>
      <c r="D34" s="15" t="str">
        <f>IF($A34="","",IF(ISNUMBER($B34),$B34,IF(ISNUMBER($C34),$C34,"")))</f>
        <v/>
      </c>
      <c r="E34" s="16" t="str">
        <f>IF($A34="","",ROUND(SUMIFS('Transactions'!$J$5:$J$1004,'Transactions'!$C$5:$C$1004,$A34),10))</f>
        <v/>
      </c>
      <c r="F34" s="15" t="str">
        <f>IF($A34="","",ROUND(SUMIFS('Transactions'!$K$5:$K$1004,'Transactions'!$C$5:$C$1004,$A34),6))</f>
        <v/>
      </c>
      <c r="G34" s="15" t="str">
        <f>IF($A34="","",IF(SUM($E34)&gt;0,$F34/$E34,""))</f>
        <v/>
      </c>
      <c r="H34" s="15" t="str">
        <f>IF($A34="","",IF(SUM($E34)&lt;=0,0,IF(ISNUMBER($D34),$E34*$D34,"")))</f>
        <v/>
      </c>
      <c r="I34" s="17" t="str">
        <f>IF(ISNUMBER($H34),$H34-$F34,"")</f>
        <v/>
      </c>
      <c r="J34" s="18" t="str">
        <f>IF(AND(ISNUMBER($I34),SUM($F34)&gt;0),$I34/$F34,"")</f>
        <v/>
      </c>
      <c r="K34" s="17" t="str">
        <f>IF($A34="","",SUMIFS('Transactions'!$L$5:$L$1004,'Transactions'!$C$5:$C$1004,$A34))</f>
        <v/>
      </c>
      <c r="L34" s="19" t="str">
        <f>IF(AND(ISNUMBER($H34),SUM($B$3)&gt;0),$H34/$B$3,"")</f>
        <v/>
      </c>
      <c r="M34" s="20" t="str">
        <f>IF($A34="","",IF(COUNTIF($A$9:$A$58,$A34)&gt;1,"Duplicate coin",IF(SUM($E34)&lt;0,"Negative quantity: an entry is missing",IF(AND(SUM($E34)&gt;0,NOT(ISNUMBER($D34))),"Missing price: excluded from total","OK"))))</f>
        <v/>
      </c>
    </row>
    <row r="35" spans="1:13" x14ac:dyDescent="0.25">
      <c r="A35" s="13"/>
      <c r="B35" s="14"/>
      <c r="C35" s="15" t="str">
        <f>IF($A35="","",IFERROR(GOOGLEFINANCE("CURRENCY:"&amp;$A35&amp;"USD"),""))</f>
        <v/>
      </c>
      <c r="D35" s="15" t="str">
        <f>IF($A35="","",IF(ISNUMBER($B35),$B35,IF(ISNUMBER($C35),$C35,"")))</f>
        <v/>
      </c>
      <c r="E35" s="16" t="str">
        <f>IF($A35="","",ROUND(SUMIFS('Transactions'!$J$5:$J$1004,'Transactions'!$C$5:$C$1004,$A35),10))</f>
        <v/>
      </c>
      <c r="F35" s="15" t="str">
        <f>IF($A35="","",ROUND(SUMIFS('Transactions'!$K$5:$K$1004,'Transactions'!$C$5:$C$1004,$A35),6))</f>
        <v/>
      </c>
      <c r="G35" s="15" t="str">
        <f>IF($A35="","",IF(SUM($E35)&gt;0,$F35/$E35,""))</f>
        <v/>
      </c>
      <c r="H35" s="15" t="str">
        <f>IF($A35="","",IF(SUM($E35)&lt;=0,0,IF(ISNUMBER($D35),$E35*$D35,"")))</f>
        <v/>
      </c>
      <c r="I35" s="17" t="str">
        <f>IF(ISNUMBER($H35),$H35-$F35,"")</f>
        <v/>
      </c>
      <c r="J35" s="18" t="str">
        <f>IF(AND(ISNUMBER($I35),SUM($F35)&gt;0),$I35/$F35,"")</f>
        <v/>
      </c>
      <c r="K35" s="17" t="str">
        <f>IF($A35="","",SUMIFS('Transactions'!$L$5:$L$1004,'Transactions'!$C$5:$C$1004,$A35))</f>
        <v/>
      </c>
      <c r="L35" s="19" t="str">
        <f>IF(AND(ISNUMBER($H35),SUM($B$3)&gt;0),$H35/$B$3,"")</f>
        <v/>
      </c>
      <c r="M35" s="20" t="str">
        <f>IF($A35="","",IF(COUNTIF($A$9:$A$58,$A35)&gt;1,"Duplicate coin",IF(SUM($E35)&lt;0,"Negative quantity: an entry is missing",IF(AND(SUM($E35)&gt;0,NOT(ISNUMBER($D35))),"Missing price: excluded from total","OK"))))</f>
        <v/>
      </c>
    </row>
    <row r="36" spans="1:13" x14ac:dyDescent="0.25">
      <c r="A36" s="13"/>
      <c r="B36" s="14"/>
      <c r="C36" s="15" t="str">
        <f>IF($A36="","",IFERROR(GOOGLEFINANCE("CURRENCY:"&amp;$A36&amp;"USD"),""))</f>
        <v/>
      </c>
      <c r="D36" s="15" t="str">
        <f>IF($A36="","",IF(ISNUMBER($B36),$B36,IF(ISNUMBER($C36),$C36,"")))</f>
        <v/>
      </c>
      <c r="E36" s="16" t="str">
        <f>IF($A36="","",ROUND(SUMIFS('Transactions'!$J$5:$J$1004,'Transactions'!$C$5:$C$1004,$A36),10))</f>
        <v/>
      </c>
      <c r="F36" s="15" t="str">
        <f>IF($A36="","",ROUND(SUMIFS('Transactions'!$K$5:$K$1004,'Transactions'!$C$5:$C$1004,$A36),6))</f>
        <v/>
      </c>
      <c r="G36" s="15" t="str">
        <f>IF($A36="","",IF(SUM($E36)&gt;0,$F36/$E36,""))</f>
        <v/>
      </c>
      <c r="H36" s="15" t="str">
        <f>IF($A36="","",IF(SUM($E36)&lt;=0,0,IF(ISNUMBER($D36),$E36*$D36,"")))</f>
        <v/>
      </c>
      <c r="I36" s="17" t="str">
        <f>IF(ISNUMBER($H36),$H36-$F36,"")</f>
        <v/>
      </c>
      <c r="J36" s="18" t="str">
        <f>IF(AND(ISNUMBER($I36),SUM($F36)&gt;0),$I36/$F36,"")</f>
        <v/>
      </c>
      <c r="K36" s="17" t="str">
        <f>IF($A36="","",SUMIFS('Transactions'!$L$5:$L$1004,'Transactions'!$C$5:$C$1004,$A36))</f>
        <v/>
      </c>
      <c r="L36" s="19" t="str">
        <f>IF(AND(ISNUMBER($H36),SUM($B$3)&gt;0),$H36/$B$3,"")</f>
        <v/>
      </c>
      <c r="M36" s="20" t="str">
        <f>IF($A36="","",IF(COUNTIF($A$9:$A$58,$A36)&gt;1,"Duplicate coin",IF(SUM($E36)&lt;0,"Negative quantity: an entry is missing",IF(AND(SUM($E36)&gt;0,NOT(ISNUMBER($D36))),"Missing price: excluded from total","OK"))))</f>
        <v/>
      </c>
    </row>
    <row r="37" spans="1:13" x14ac:dyDescent="0.25">
      <c r="A37" s="13"/>
      <c r="B37" s="14"/>
      <c r="C37" s="15" t="str">
        <f>IF($A37="","",IFERROR(GOOGLEFINANCE("CURRENCY:"&amp;$A37&amp;"USD"),""))</f>
        <v/>
      </c>
      <c r="D37" s="15" t="str">
        <f>IF($A37="","",IF(ISNUMBER($B37),$B37,IF(ISNUMBER($C37),$C37,"")))</f>
        <v/>
      </c>
      <c r="E37" s="16" t="str">
        <f>IF($A37="","",ROUND(SUMIFS('Transactions'!$J$5:$J$1004,'Transactions'!$C$5:$C$1004,$A37),10))</f>
        <v/>
      </c>
      <c r="F37" s="15" t="str">
        <f>IF($A37="","",ROUND(SUMIFS('Transactions'!$K$5:$K$1004,'Transactions'!$C$5:$C$1004,$A37),6))</f>
        <v/>
      </c>
      <c r="G37" s="15" t="str">
        <f>IF($A37="","",IF(SUM($E37)&gt;0,$F37/$E37,""))</f>
        <v/>
      </c>
      <c r="H37" s="15" t="str">
        <f>IF($A37="","",IF(SUM($E37)&lt;=0,0,IF(ISNUMBER($D37),$E37*$D37,"")))</f>
        <v/>
      </c>
      <c r="I37" s="17" t="str">
        <f>IF(ISNUMBER($H37),$H37-$F37,"")</f>
        <v/>
      </c>
      <c r="J37" s="18" t="str">
        <f>IF(AND(ISNUMBER($I37),SUM($F37)&gt;0),$I37/$F37,"")</f>
        <v/>
      </c>
      <c r="K37" s="17" t="str">
        <f>IF($A37="","",SUMIFS('Transactions'!$L$5:$L$1004,'Transactions'!$C$5:$C$1004,$A37))</f>
        <v/>
      </c>
      <c r="L37" s="19" t="str">
        <f>IF(AND(ISNUMBER($H37),SUM($B$3)&gt;0),$H37/$B$3,"")</f>
        <v/>
      </c>
      <c r="M37" s="20" t="str">
        <f>IF($A37="","",IF(COUNTIF($A$9:$A$58,$A37)&gt;1,"Duplicate coin",IF(SUM($E37)&lt;0,"Negative quantity: an entry is missing",IF(AND(SUM($E37)&gt;0,NOT(ISNUMBER($D37))),"Missing price: excluded from total","OK"))))</f>
        <v/>
      </c>
    </row>
    <row r="38" spans="1:13" x14ac:dyDescent="0.25">
      <c r="A38" s="13"/>
      <c r="B38" s="14"/>
      <c r="C38" s="15" t="str">
        <f>IF($A38="","",IFERROR(GOOGLEFINANCE("CURRENCY:"&amp;$A38&amp;"USD"),""))</f>
        <v/>
      </c>
      <c r="D38" s="15" t="str">
        <f>IF($A38="","",IF(ISNUMBER($B38),$B38,IF(ISNUMBER($C38),$C38,"")))</f>
        <v/>
      </c>
      <c r="E38" s="16" t="str">
        <f>IF($A38="","",ROUND(SUMIFS('Transactions'!$J$5:$J$1004,'Transactions'!$C$5:$C$1004,$A38),10))</f>
        <v/>
      </c>
      <c r="F38" s="15" t="str">
        <f>IF($A38="","",ROUND(SUMIFS('Transactions'!$K$5:$K$1004,'Transactions'!$C$5:$C$1004,$A38),6))</f>
        <v/>
      </c>
      <c r="G38" s="15" t="str">
        <f>IF($A38="","",IF(SUM($E38)&gt;0,$F38/$E38,""))</f>
        <v/>
      </c>
      <c r="H38" s="15" t="str">
        <f>IF($A38="","",IF(SUM($E38)&lt;=0,0,IF(ISNUMBER($D38),$E38*$D38,"")))</f>
        <v/>
      </c>
      <c r="I38" s="17" t="str">
        <f>IF(ISNUMBER($H38),$H38-$F38,"")</f>
        <v/>
      </c>
      <c r="J38" s="18" t="str">
        <f>IF(AND(ISNUMBER($I38),SUM($F38)&gt;0),$I38/$F38,"")</f>
        <v/>
      </c>
      <c r="K38" s="17" t="str">
        <f>IF($A38="","",SUMIFS('Transactions'!$L$5:$L$1004,'Transactions'!$C$5:$C$1004,$A38))</f>
        <v/>
      </c>
      <c r="L38" s="19" t="str">
        <f>IF(AND(ISNUMBER($H38),SUM($B$3)&gt;0),$H38/$B$3,"")</f>
        <v/>
      </c>
      <c r="M38" s="20" t="str">
        <f>IF($A38="","",IF(COUNTIF($A$9:$A$58,$A38)&gt;1,"Duplicate coin",IF(SUM($E38)&lt;0,"Negative quantity: an entry is missing",IF(AND(SUM($E38)&gt;0,NOT(ISNUMBER($D38))),"Missing price: excluded from total","OK"))))</f>
        <v/>
      </c>
    </row>
    <row r="39" spans="1:13" x14ac:dyDescent="0.25">
      <c r="A39" s="13"/>
      <c r="B39" s="14"/>
      <c r="C39" s="15" t="str">
        <f>IF($A39="","",IFERROR(GOOGLEFINANCE("CURRENCY:"&amp;$A39&amp;"USD"),""))</f>
        <v/>
      </c>
      <c r="D39" s="15" t="str">
        <f>IF($A39="","",IF(ISNUMBER($B39),$B39,IF(ISNUMBER($C39),$C39,"")))</f>
        <v/>
      </c>
      <c r="E39" s="16" t="str">
        <f>IF($A39="","",ROUND(SUMIFS('Transactions'!$J$5:$J$1004,'Transactions'!$C$5:$C$1004,$A39),10))</f>
        <v/>
      </c>
      <c r="F39" s="15" t="str">
        <f>IF($A39="","",ROUND(SUMIFS('Transactions'!$K$5:$K$1004,'Transactions'!$C$5:$C$1004,$A39),6))</f>
        <v/>
      </c>
      <c r="G39" s="15" t="str">
        <f>IF($A39="","",IF(SUM($E39)&gt;0,$F39/$E39,""))</f>
        <v/>
      </c>
      <c r="H39" s="15" t="str">
        <f>IF($A39="","",IF(SUM($E39)&lt;=0,0,IF(ISNUMBER($D39),$E39*$D39,"")))</f>
        <v/>
      </c>
      <c r="I39" s="17" t="str">
        <f>IF(ISNUMBER($H39),$H39-$F39,"")</f>
        <v/>
      </c>
      <c r="J39" s="18" t="str">
        <f>IF(AND(ISNUMBER($I39),SUM($F39)&gt;0),$I39/$F39,"")</f>
        <v/>
      </c>
      <c r="K39" s="17" t="str">
        <f>IF($A39="","",SUMIFS('Transactions'!$L$5:$L$1004,'Transactions'!$C$5:$C$1004,$A39))</f>
        <v/>
      </c>
      <c r="L39" s="19" t="str">
        <f>IF(AND(ISNUMBER($H39),SUM($B$3)&gt;0),$H39/$B$3,"")</f>
        <v/>
      </c>
      <c r="M39" s="20" t="str">
        <f>IF($A39="","",IF(COUNTIF($A$9:$A$58,$A39)&gt;1,"Duplicate coin",IF(SUM($E39)&lt;0,"Negative quantity: an entry is missing",IF(AND(SUM($E39)&gt;0,NOT(ISNUMBER($D39))),"Missing price: excluded from total","OK"))))</f>
        <v/>
      </c>
    </row>
    <row r="40" spans="1:13" x14ac:dyDescent="0.25">
      <c r="A40" s="13"/>
      <c r="B40" s="14"/>
      <c r="C40" s="15" t="str">
        <f>IF($A40="","",IFERROR(GOOGLEFINANCE("CURRENCY:"&amp;$A40&amp;"USD"),""))</f>
        <v/>
      </c>
      <c r="D40" s="15" t="str">
        <f>IF($A40="","",IF(ISNUMBER($B40),$B40,IF(ISNUMBER($C40),$C40,"")))</f>
        <v/>
      </c>
      <c r="E40" s="16" t="str">
        <f>IF($A40="","",ROUND(SUMIFS('Transactions'!$J$5:$J$1004,'Transactions'!$C$5:$C$1004,$A40),10))</f>
        <v/>
      </c>
      <c r="F40" s="15" t="str">
        <f>IF($A40="","",ROUND(SUMIFS('Transactions'!$K$5:$K$1004,'Transactions'!$C$5:$C$1004,$A40),6))</f>
        <v/>
      </c>
      <c r="G40" s="15" t="str">
        <f>IF($A40="","",IF(SUM($E40)&gt;0,$F40/$E40,""))</f>
        <v/>
      </c>
      <c r="H40" s="15" t="str">
        <f>IF($A40="","",IF(SUM($E40)&lt;=0,0,IF(ISNUMBER($D40),$E40*$D40,"")))</f>
        <v/>
      </c>
      <c r="I40" s="17" t="str">
        <f>IF(ISNUMBER($H40),$H40-$F40,"")</f>
        <v/>
      </c>
      <c r="J40" s="18" t="str">
        <f>IF(AND(ISNUMBER($I40),SUM($F40)&gt;0),$I40/$F40,"")</f>
        <v/>
      </c>
      <c r="K40" s="17" t="str">
        <f>IF($A40="","",SUMIFS('Transactions'!$L$5:$L$1004,'Transactions'!$C$5:$C$1004,$A40))</f>
        <v/>
      </c>
      <c r="L40" s="19" t="str">
        <f>IF(AND(ISNUMBER($H40),SUM($B$3)&gt;0),$H40/$B$3,"")</f>
        <v/>
      </c>
      <c r="M40" s="20" t="str">
        <f>IF($A40="","",IF(COUNTIF($A$9:$A$58,$A40)&gt;1,"Duplicate coin",IF(SUM($E40)&lt;0,"Negative quantity: an entry is missing",IF(AND(SUM($E40)&gt;0,NOT(ISNUMBER($D40))),"Missing price: excluded from total","OK"))))</f>
        <v/>
      </c>
    </row>
    <row r="41" spans="1:13" x14ac:dyDescent="0.25">
      <c r="A41" s="13"/>
      <c r="B41" s="14"/>
      <c r="C41" s="15" t="str">
        <f>IF($A41="","",IFERROR(GOOGLEFINANCE("CURRENCY:"&amp;$A41&amp;"USD"),""))</f>
        <v/>
      </c>
      <c r="D41" s="15" t="str">
        <f>IF($A41="","",IF(ISNUMBER($B41),$B41,IF(ISNUMBER($C41),$C41,"")))</f>
        <v/>
      </c>
      <c r="E41" s="16" t="str">
        <f>IF($A41="","",ROUND(SUMIFS('Transactions'!$J$5:$J$1004,'Transactions'!$C$5:$C$1004,$A41),10))</f>
        <v/>
      </c>
      <c r="F41" s="15" t="str">
        <f>IF($A41="","",ROUND(SUMIFS('Transactions'!$K$5:$K$1004,'Transactions'!$C$5:$C$1004,$A41),6))</f>
        <v/>
      </c>
      <c r="G41" s="15" t="str">
        <f>IF($A41="","",IF(SUM($E41)&gt;0,$F41/$E41,""))</f>
        <v/>
      </c>
      <c r="H41" s="15" t="str">
        <f>IF($A41="","",IF(SUM($E41)&lt;=0,0,IF(ISNUMBER($D41),$E41*$D41,"")))</f>
        <v/>
      </c>
      <c r="I41" s="17" t="str">
        <f>IF(ISNUMBER($H41),$H41-$F41,"")</f>
        <v/>
      </c>
      <c r="J41" s="18" t="str">
        <f>IF(AND(ISNUMBER($I41),SUM($F41)&gt;0),$I41/$F41,"")</f>
        <v/>
      </c>
      <c r="K41" s="17" t="str">
        <f>IF($A41="","",SUMIFS('Transactions'!$L$5:$L$1004,'Transactions'!$C$5:$C$1004,$A41))</f>
        <v/>
      </c>
      <c r="L41" s="19" t="str">
        <f>IF(AND(ISNUMBER($H41),SUM($B$3)&gt;0),$H41/$B$3,"")</f>
        <v/>
      </c>
      <c r="M41" s="20" t="str">
        <f>IF($A41="","",IF(COUNTIF($A$9:$A$58,$A41)&gt;1,"Duplicate coin",IF(SUM($E41)&lt;0,"Negative quantity: an entry is missing",IF(AND(SUM($E41)&gt;0,NOT(ISNUMBER($D41))),"Missing price: excluded from total","OK"))))</f>
        <v/>
      </c>
    </row>
    <row r="42" spans="1:13" x14ac:dyDescent="0.25">
      <c r="A42" s="13"/>
      <c r="B42" s="14"/>
      <c r="C42" s="15" t="str">
        <f>IF($A42="","",IFERROR(GOOGLEFINANCE("CURRENCY:"&amp;$A42&amp;"USD"),""))</f>
        <v/>
      </c>
      <c r="D42" s="15" t="str">
        <f>IF($A42="","",IF(ISNUMBER($B42),$B42,IF(ISNUMBER($C42),$C42,"")))</f>
        <v/>
      </c>
      <c r="E42" s="16" t="str">
        <f>IF($A42="","",ROUND(SUMIFS('Transactions'!$J$5:$J$1004,'Transactions'!$C$5:$C$1004,$A42),10))</f>
        <v/>
      </c>
      <c r="F42" s="15" t="str">
        <f>IF($A42="","",ROUND(SUMIFS('Transactions'!$K$5:$K$1004,'Transactions'!$C$5:$C$1004,$A42),6))</f>
        <v/>
      </c>
      <c r="G42" s="15" t="str">
        <f>IF($A42="","",IF(SUM($E42)&gt;0,$F42/$E42,""))</f>
        <v/>
      </c>
      <c r="H42" s="15" t="str">
        <f>IF($A42="","",IF(SUM($E42)&lt;=0,0,IF(ISNUMBER($D42),$E42*$D42,"")))</f>
        <v/>
      </c>
      <c r="I42" s="17" t="str">
        <f>IF(ISNUMBER($H42),$H42-$F42,"")</f>
        <v/>
      </c>
      <c r="J42" s="18" t="str">
        <f>IF(AND(ISNUMBER($I42),SUM($F42)&gt;0),$I42/$F42,"")</f>
        <v/>
      </c>
      <c r="K42" s="17" t="str">
        <f>IF($A42="","",SUMIFS('Transactions'!$L$5:$L$1004,'Transactions'!$C$5:$C$1004,$A42))</f>
        <v/>
      </c>
      <c r="L42" s="19" t="str">
        <f>IF(AND(ISNUMBER($H42),SUM($B$3)&gt;0),$H42/$B$3,"")</f>
        <v/>
      </c>
      <c r="M42" s="20" t="str">
        <f>IF($A42="","",IF(COUNTIF($A$9:$A$58,$A42)&gt;1,"Duplicate coin",IF(SUM($E42)&lt;0,"Negative quantity: an entry is missing",IF(AND(SUM($E42)&gt;0,NOT(ISNUMBER($D42))),"Missing price: excluded from total","OK"))))</f>
        <v/>
      </c>
    </row>
    <row r="43" spans="1:13" x14ac:dyDescent="0.25">
      <c r="A43" s="13"/>
      <c r="B43" s="14"/>
      <c r="C43" s="15" t="str">
        <f>IF($A43="","",IFERROR(GOOGLEFINANCE("CURRENCY:"&amp;$A43&amp;"USD"),""))</f>
        <v/>
      </c>
      <c r="D43" s="15" t="str">
        <f>IF($A43="","",IF(ISNUMBER($B43),$B43,IF(ISNUMBER($C43),$C43,"")))</f>
        <v/>
      </c>
      <c r="E43" s="16" t="str">
        <f>IF($A43="","",ROUND(SUMIFS('Transactions'!$J$5:$J$1004,'Transactions'!$C$5:$C$1004,$A43),10))</f>
        <v/>
      </c>
      <c r="F43" s="15" t="str">
        <f>IF($A43="","",ROUND(SUMIFS('Transactions'!$K$5:$K$1004,'Transactions'!$C$5:$C$1004,$A43),6))</f>
        <v/>
      </c>
      <c r="G43" s="15" t="str">
        <f>IF($A43="","",IF(SUM($E43)&gt;0,$F43/$E43,""))</f>
        <v/>
      </c>
      <c r="H43" s="15" t="str">
        <f>IF($A43="","",IF(SUM($E43)&lt;=0,0,IF(ISNUMBER($D43),$E43*$D43,"")))</f>
        <v/>
      </c>
      <c r="I43" s="17" t="str">
        <f>IF(ISNUMBER($H43),$H43-$F43,"")</f>
        <v/>
      </c>
      <c r="J43" s="18" t="str">
        <f>IF(AND(ISNUMBER($I43),SUM($F43)&gt;0),$I43/$F43,"")</f>
        <v/>
      </c>
      <c r="K43" s="17" t="str">
        <f>IF($A43="","",SUMIFS('Transactions'!$L$5:$L$1004,'Transactions'!$C$5:$C$1004,$A43))</f>
        <v/>
      </c>
      <c r="L43" s="19" t="str">
        <f>IF(AND(ISNUMBER($H43),SUM($B$3)&gt;0),$H43/$B$3,"")</f>
        <v/>
      </c>
      <c r="M43" s="20" t="str">
        <f>IF($A43="","",IF(COUNTIF($A$9:$A$58,$A43)&gt;1,"Duplicate coin",IF(SUM($E43)&lt;0,"Negative quantity: an entry is missing",IF(AND(SUM($E43)&gt;0,NOT(ISNUMBER($D43))),"Missing price: excluded from total","OK"))))</f>
        <v/>
      </c>
    </row>
    <row r="44" spans="1:13" x14ac:dyDescent="0.25">
      <c r="A44" s="13"/>
      <c r="B44" s="14"/>
      <c r="C44" s="15" t="str">
        <f>IF($A44="","",IFERROR(GOOGLEFINANCE("CURRENCY:"&amp;$A44&amp;"USD"),""))</f>
        <v/>
      </c>
      <c r="D44" s="15" t="str">
        <f>IF($A44="","",IF(ISNUMBER($B44),$B44,IF(ISNUMBER($C44),$C44,"")))</f>
        <v/>
      </c>
      <c r="E44" s="16" t="str">
        <f>IF($A44="","",ROUND(SUMIFS('Transactions'!$J$5:$J$1004,'Transactions'!$C$5:$C$1004,$A44),10))</f>
        <v/>
      </c>
      <c r="F44" s="15" t="str">
        <f>IF($A44="","",ROUND(SUMIFS('Transactions'!$K$5:$K$1004,'Transactions'!$C$5:$C$1004,$A44),6))</f>
        <v/>
      </c>
      <c r="G44" s="15" t="str">
        <f>IF($A44="","",IF(SUM($E44)&gt;0,$F44/$E44,""))</f>
        <v/>
      </c>
      <c r="H44" s="15" t="str">
        <f>IF($A44="","",IF(SUM($E44)&lt;=0,0,IF(ISNUMBER($D44),$E44*$D44,"")))</f>
        <v/>
      </c>
      <c r="I44" s="17" t="str">
        <f>IF(ISNUMBER($H44),$H44-$F44,"")</f>
        <v/>
      </c>
      <c r="J44" s="18" t="str">
        <f>IF(AND(ISNUMBER($I44),SUM($F44)&gt;0),$I44/$F44,"")</f>
        <v/>
      </c>
      <c r="K44" s="17" t="str">
        <f>IF($A44="","",SUMIFS('Transactions'!$L$5:$L$1004,'Transactions'!$C$5:$C$1004,$A44))</f>
        <v/>
      </c>
      <c r="L44" s="19" t="str">
        <f>IF(AND(ISNUMBER($H44),SUM($B$3)&gt;0),$H44/$B$3,"")</f>
        <v/>
      </c>
      <c r="M44" s="20" t="str">
        <f>IF($A44="","",IF(COUNTIF($A$9:$A$58,$A44)&gt;1,"Duplicate coin",IF(SUM($E44)&lt;0,"Negative quantity: an entry is missing",IF(AND(SUM($E44)&gt;0,NOT(ISNUMBER($D44))),"Missing price: excluded from total","OK"))))</f>
        <v/>
      </c>
    </row>
    <row r="45" spans="1:13" x14ac:dyDescent="0.25">
      <c r="A45" s="13"/>
      <c r="B45" s="14"/>
      <c r="C45" s="15" t="str">
        <f>IF($A45="","",IFERROR(GOOGLEFINANCE("CURRENCY:"&amp;$A45&amp;"USD"),""))</f>
        <v/>
      </c>
      <c r="D45" s="15" t="str">
        <f>IF($A45="","",IF(ISNUMBER($B45),$B45,IF(ISNUMBER($C45),$C45,"")))</f>
        <v/>
      </c>
      <c r="E45" s="16" t="str">
        <f>IF($A45="","",ROUND(SUMIFS('Transactions'!$J$5:$J$1004,'Transactions'!$C$5:$C$1004,$A45),10))</f>
        <v/>
      </c>
      <c r="F45" s="15" t="str">
        <f>IF($A45="","",ROUND(SUMIFS('Transactions'!$K$5:$K$1004,'Transactions'!$C$5:$C$1004,$A45),6))</f>
        <v/>
      </c>
      <c r="G45" s="15" t="str">
        <f>IF($A45="","",IF(SUM($E45)&gt;0,$F45/$E45,""))</f>
        <v/>
      </c>
      <c r="H45" s="15" t="str">
        <f>IF($A45="","",IF(SUM($E45)&lt;=0,0,IF(ISNUMBER($D45),$E45*$D45,"")))</f>
        <v/>
      </c>
      <c r="I45" s="17" t="str">
        <f>IF(ISNUMBER($H45),$H45-$F45,"")</f>
        <v/>
      </c>
      <c r="J45" s="18" t="str">
        <f>IF(AND(ISNUMBER($I45),SUM($F45)&gt;0),$I45/$F45,"")</f>
        <v/>
      </c>
      <c r="K45" s="17" t="str">
        <f>IF($A45="","",SUMIFS('Transactions'!$L$5:$L$1004,'Transactions'!$C$5:$C$1004,$A45))</f>
        <v/>
      </c>
      <c r="L45" s="19" t="str">
        <f>IF(AND(ISNUMBER($H45),SUM($B$3)&gt;0),$H45/$B$3,"")</f>
        <v/>
      </c>
      <c r="M45" s="20" t="str">
        <f>IF($A45="","",IF(COUNTIF($A$9:$A$58,$A45)&gt;1,"Duplicate coin",IF(SUM($E45)&lt;0,"Negative quantity: an entry is missing",IF(AND(SUM($E45)&gt;0,NOT(ISNUMBER($D45))),"Missing price: excluded from total","OK"))))</f>
        <v/>
      </c>
    </row>
    <row r="46" spans="1:13" x14ac:dyDescent="0.25">
      <c r="A46" s="13"/>
      <c r="B46" s="14"/>
      <c r="C46" s="15" t="str">
        <f>IF($A46="","",IFERROR(GOOGLEFINANCE("CURRENCY:"&amp;$A46&amp;"USD"),""))</f>
        <v/>
      </c>
      <c r="D46" s="15" t="str">
        <f>IF($A46="","",IF(ISNUMBER($B46),$B46,IF(ISNUMBER($C46),$C46,"")))</f>
        <v/>
      </c>
      <c r="E46" s="16" t="str">
        <f>IF($A46="","",ROUND(SUMIFS('Transactions'!$J$5:$J$1004,'Transactions'!$C$5:$C$1004,$A46),10))</f>
        <v/>
      </c>
      <c r="F46" s="15" t="str">
        <f>IF($A46="","",ROUND(SUMIFS('Transactions'!$K$5:$K$1004,'Transactions'!$C$5:$C$1004,$A46),6))</f>
        <v/>
      </c>
      <c r="G46" s="15" t="str">
        <f>IF($A46="","",IF(SUM($E46)&gt;0,$F46/$E46,""))</f>
        <v/>
      </c>
      <c r="H46" s="15" t="str">
        <f>IF($A46="","",IF(SUM($E46)&lt;=0,0,IF(ISNUMBER($D46),$E46*$D46,"")))</f>
        <v/>
      </c>
      <c r="I46" s="17" t="str">
        <f>IF(ISNUMBER($H46),$H46-$F46,"")</f>
        <v/>
      </c>
      <c r="J46" s="18" t="str">
        <f>IF(AND(ISNUMBER($I46),SUM($F46)&gt;0),$I46/$F46,"")</f>
        <v/>
      </c>
      <c r="K46" s="17" t="str">
        <f>IF($A46="","",SUMIFS('Transactions'!$L$5:$L$1004,'Transactions'!$C$5:$C$1004,$A46))</f>
        <v/>
      </c>
      <c r="L46" s="19" t="str">
        <f>IF(AND(ISNUMBER($H46),SUM($B$3)&gt;0),$H46/$B$3,"")</f>
        <v/>
      </c>
      <c r="M46" s="20" t="str">
        <f>IF($A46="","",IF(COUNTIF($A$9:$A$58,$A46)&gt;1,"Duplicate coin",IF(SUM($E46)&lt;0,"Negative quantity: an entry is missing",IF(AND(SUM($E46)&gt;0,NOT(ISNUMBER($D46))),"Missing price: excluded from total","OK"))))</f>
        <v/>
      </c>
    </row>
    <row r="47" spans="1:13" x14ac:dyDescent="0.25">
      <c r="A47" s="13"/>
      <c r="B47" s="14"/>
      <c r="C47" s="15" t="str">
        <f>IF($A47="","",IFERROR(GOOGLEFINANCE("CURRENCY:"&amp;$A47&amp;"USD"),""))</f>
        <v/>
      </c>
      <c r="D47" s="15" t="str">
        <f>IF($A47="","",IF(ISNUMBER($B47),$B47,IF(ISNUMBER($C47),$C47,"")))</f>
        <v/>
      </c>
      <c r="E47" s="16" t="str">
        <f>IF($A47="","",ROUND(SUMIFS('Transactions'!$J$5:$J$1004,'Transactions'!$C$5:$C$1004,$A47),10))</f>
        <v/>
      </c>
      <c r="F47" s="15" t="str">
        <f>IF($A47="","",ROUND(SUMIFS('Transactions'!$K$5:$K$1004,'Transactions'!$C$5:$C$1004,$A47),6))</f>
        <v/>
      </c>
      <c r="G47" s="15" t="str">
        <f>IF($A47="","",IF(SUM($E47)&gt;0,$F47/$E47,""))</f>
        <v/>
      </c>
      <c r="H47" s="15" t="str">
        <f>IF($A47="","",IF(SUM($E47)&lt;=0,0,IF(ISNUMBER($D47),$E47*$D47,"")))</f>
        <v/>
      </c>
      <c r="I47" s="17" t="str">
        <f>IF(ISNUMBER($H47),$H47-$F47,"")</f>
        <v/>
      </c>
      <c r="J47" s="18" t="str">
        <f>IF(AND(ISNUMBER($I47),SUM($F47)&gt;0),$I47/$F47,"")</f>
        <v/>
      </c>
      <c r="K47" s="17" t="str">
        <f>IF($A47="","",SUMIFS('Transactions'!$L$5:$L$1004,'Transactions'!$C$5:$C$1004,$A47))</f>
        <v/>
      </c>
      <c r="L47" s="19" t="str">
        <f>IF(AND(ISNUMBER($H47),SUM($B$3)&gt;0),$H47/$B$3,"")</f>
        <v/>
      </c>
      <c r="M47" s="20" t="str">
        <f>IF($A47="","",IF(COUNTIF($A$9:$A$58,$A47)&gt;1,"Duplicate coin",IF(SUM($E47)&lt;0,"Negative quantity: an entry is missing",IF(AND(SUM($E47)&gt;0,NOT(ISNUMBER($D47))),"Missing price: excluded from total","OK"))))</f>
        <v/>
      </c>
    </row>
    <row r="48" spans="1:13" x14ac:dyDescent="0.25">
      <c r="A48" s="13"/>
      <c r="B48" s="14"/>
      <c r="C48" s="15" t="str">
        <f>IF($A48="","",IFERROR(GOOGLEFINANCE("CURRENCY:"&amp;$A48&amp;"USD"),""))</f>
        <v/>
      </c>
      <c r="D48" s="15" t="str">
        <f>IF($A48="","",IF(ISNUMBER($B48),$B48,IF(ISNUMBER($C48),$C48,"")))</f>
        <v/>
      </c>
      <c r="E48" s="16" t="str">
        <f>IF($A48="","",ROUND(SUMIFS('Transactions'!$J$5:$J$1004,'Transactions'!$C$5:$C$1004,$A48),10))</f>
        <v/>
      </c>
      <c r="F48" s="15" t="str">
        <f>IF($A48="","",ROUND(SUMIFS('Transactions'!$K$5:$K$1004,'Transactions'!$C$5:$C$1004,$A48),6))</f>
        <v/>
      </c>
      <c r="G48" s="15" t="str">
        <f>IF($A48="","",IF(SUM($E48)&gt;0,$F48/$E48,""))</f>
        <v/>
      </c>
      <c r="H48" s="15" t="str">
        <f>IF($A48="","",IF(SUM($E48)&lt;=0,0,IF(ISNUMBER($D48),$E48*$D48,"")))</f>
        <v/>
      </c>
      <c r="I48" s="17" t="str">
        <f>IF(ISNUMBER($H48),$H48-$F48,"")</f>
        <v/>
      </c>
      <c r="J48" s="18" t="str">
        <f>IF(AND(ISNUMBER($I48),SUM($F48)&gt;0),$I48/$F48,"")</f>
        <v/>
      </c>
      <c r="K48" s="17" t="str">
        <f>IF($A48="","",SUMIFS('Transactions'!$L$5:$L$1004,'Transactions'!$C$5:$C$1004,$A48))</f>
        <v/>
      </c>
      <c r="L48" s="19" t="str">
        <f>IF(AND(ISNUMBER($H48),SUM($B$3)&gt;0),$H48/$B$3,"")</f>
        <v/>
      </c>
      <c r="M48" s="20" t="str">
        <f>IF($A48="","",IF(COUNTIF($A$9:$A$58,$A48)&gt;1,"Duplicate coin",IF(SUM($E48)&lt;0,"Negative quantity: an entry is missing",IF(AND(SUM($E48)&gt;0,NOT(ISNUMBER($D48))),"Missing price: excluded from total","OK"))))</f>
        <v/>
      </c>
    </row>
    <row r="49" spans="1:13" x14ac:dyDescent="0.25">
      <c r="A49" s="13"/>
      <c r="B49" s="14"/>
      <c r="C49" s="15" t="str">
        <f>IF($A49="","",IFERROR(GOOGLEFINANCE("CURRENCY:"&amp;$A49&amp;"USD"),""))</f>
        <v/>
      </c>
      <c r="D49" s="15" t="str">
        <f>IF($A49="","",IF(ISNUMBER($B49),$B49,IF(ISNUMBER($C49),$C49,"")))</f>
        <v/>
      </c>
      <c r="E49" s="16" t="str">
        <f>IF($A49="","",ROUND(SUMIFS('Transactions'!$J$5:$J$1004,'Transactions'!$C$5:$C$1004,$A49),10))</f>
        <v/>
      </c>
      <c r="F49" s="15" t="str">
        <f>IF($A49="","",ROUND(SUMIFS('Transactions'!$K$5:$K$1004,'Transactions'!$C$5:$C$1004,$A49),6))</f>
        <v/>
      </c>
      <c r="G49" s="15" t="str">
        <f>IF($A49="","",IF(SUM($E49)&gt;0,$F49/$E49,""))</f>
        <v/>
      </c>
      <c r="H49" s="15" t="str">
        <f>IF($A49="","",IF(SUM($E49)&lt;=0,0,IF(ISNUMBER($D49),$E49*$D49,"")))</f>
        <v/>
      </c>
      <c r="I49" s="17" t="str">
        <f>IF(ISNUMBER($H49),$H49-$F49,"")</f>
        <v/>
      </c>
      <c r="J49" s="18" t="str">
        <f>IF(AND(ISNUMBER($I49),SUM($F49)&gt;0),$I49/$F49,"")</f>
        <v/>
      </c>
      <c r="K49" s="17" t="str">
        <f>IF($A49="","",SUMIFS('Transactions'!$L$5:$L$1004,'Transactions'!$C$5:$C$1004,$A49))</f>
        <v/>
      </c>
      <c r="L49" s="19" t="str">
        <f>IF(AND(ISNUMBER($H49),SUM($B$3)&gt;0),$H49/$B$3,"")</f>
        <v/>
      </c>
      <c r="M49" s="20" t="str">
        <f>IF($A49="","",IF(COUNTIF($A$9:$A$58,$A49)&gt;1,"Duplicate coin",IF(SUM($E49)&lt;0,"Negative quantity: an entry is missing",IF(AND(SUM($E49)&gt;0,NOT(ISNUMBER($D49))),"Missing price: excluded from total","OK"))))</f>
        <v/>
      </c>
    </row>
    <row r="50" spans="1:13" x14ac:dyDescent="0.25">
      <c r="A50" s="13"/>
      <c r="B50" s="14"/>
      <c r="C50" s="15" t="str">
        <f>IF($A50="","",IFERROR(GOOGLEFINANCE("CURRENCY:"&amp;$A50&amp;"USD"),""))</f>
        <v/>
      </c>
      <c r="D50" s="15" t="str">
        <f>IF($A50="","",IF(ISNUMBER($B50),$B50,IF(ISNUMBER($C50),$C50,"")))</f>
        <v/>
      </c>
      <c r="E50" s="16" t="str">
        <f>IF($A50="","",ROUND(SUMIFS('Transactions'!$J$5:$J$1004,'Transactions'!$C$5:$C$1004,$A50),10))</f>
        <v/>
      </c>
      <c r="F50" s="15" t="str">
        <f>IF($A50="","",ROUND(SUMIFS('Transactions'!$K$5:$K$1004,'Transactions'!$C$5:$C$1004,$A50),6))</f>
        <v/>
      </c>
      <c r="G50" s="15" t="str">
        <f>IF($A50="","",IF(SUM($E50)&gt;0,$F50/$E50,""))</f>
        <v/>
      </c>
      <c r="H50" s="15" t="str">
        <f>IF($A50="","",IF(SUM($E50)&lt;=0,0,IF(ISNUMBER($D50),$E50*$D50,"")))</f>
        <v/>
      </c>
      <c r="I50" s="17" t="str">
        <f>IF(ISNUMBER($H50),$H50-$F50,"")</f>
        <v/>
      </c>
      <c r="J50" s="18" t="str">
        <f>IF(AND(ISNUMBER($I50),SUM($F50)&gt;0),$I50/$F50,"")</f>
        <v/>
      </c>
      <c r="K50" s="17" t="str">
        <f>IF($A50="","",SUMIFS('Transactions'!$L$5:$L$1004,'Transactions'!$C$5:$C$1004,$A50))</f>
        <v/>
      </c>
      <c r="L50" s="19" t="str">
        <f>IF(AND(ISNUMBER($H50),SUM($B$3)&gt;0),$H50/$B$3,"")</f>
        <v/>
      </c>
      <c r="M50" s="20" t="str">
        <f>IF($A50="","",IF(COUNTIF($A$9:$A$58,$A50)&gt;1,"Duplicate coin",IF(SUM($E50)&lt;0,"Negative quantity: an entry is missing",IF(AND(SUM($E50)&gt;0,NOT(ISNUMBER($D50))),"Missing price: excluded from total","OK"))))</f>
        <v/>
      </c>
    </row>
    <row r="51" spans="1:13" x14ac:dyDescent="0.25">
      <c r="A51" s="13"/>
      <c r="B51" s="14"/>
      <c r="C51" s="15" t="str">
        <f>IF($A51="","",IFERROR(GOOGLEFINANCE("CURRENCY:"&amp;$A51&amp;"USD"),""))</f>
        <v/>
      </c>
      <c r="D51" s="15" t="str">
        <f>IF($A51="","",IF(ISNUMBER($B51),$B51,IF(ISNUMBER($C51),$C51,"")))</f>
        <v/>
      </c>
      <c r="E51" s="16" t="str">
        <f>IF($A51="","",ROUND(SUMIFS('Transactions'!$J$5:$J$1004,'Transactions'!$C$5:$C$1004,$A51),10))</f>
        <v/>
      </c>
      <c r="F51" s="15" t="str">
        <f>IF($A51="","",ROUND(SUMIFS('Transactions'!$K$5:$K$1004,'Transactions'!$C$5:$C$1004,$A51),6))</f>
        <v/>
      </c>
      <c r="G51" s="15" t="str">
        <f>IF($A51="","",IF(SUM($E51)&gt;0,$F51/$E51,""))</f>
        <v/>
      </c>
      <c r="H51" s="15" t="str">
        <f>IF($A51="","",IF(SUM($E51)&lt;=0,0,IF(ISNUMBER($D51),$E51*$D51,"")))</f>
        <v/>
      </c>
      <c r="I51" s="17" t="str">
        <f>IF(ISNUMBER($H51),$H51-$F51,"")</f>
        <v/>
      </c>
      <c r="J51" s="18" t="str">
        <f>IF(AND(ISNUMBER($I51),SUM($F51)&gt;0),$I51/$F51,"")</f>
        <v/>
      </c>
      <c r="K51" s="17" t="str">
        <f>IF($A51="","",SUMIFS('Transactions'!$L$5:$L$1004,'Transactions'!$C$5:$C$1004,$A51))</f>
        <v/>
      </c>
      <c r="L51" s="19" t="str">
        <f>IF(AND(ISNUMBER($H51),SUM($B$3)&gt;0),$H51/$B$3,"")</f>
        <v/>
      </c>
      <c r="M51" s="20" t="str">
        <f>IF($A51="","",IF(COUNTIF($A$9:$A$58,$A51)&gt;1,"Duplicate coin",IF(SUM($E51)&lt;0,"Negative quantity: an entry is missing",IF(AND(SUM($E51)&gt;0,NOT(ISNUMBER($D51))),"Missing price: excluded from total","OK"))))</f>
        <v/>
      </c>
    </row>
    <row r="52" spans="1:13" x14ac:dyDescent="0.25">
      <c r="A52" s="13"/>
      <c r="B52" s="14"/>
      <c r="C52" s="15" t="str">
        <f>IF($A52="","",IFERROR(GOOGLEFINANCE("CURRENCY:"&amp;$A52&amp;"USD"),""))</f>
        <v/>
      </c>
      <c r="D52" s="15" t="str">
        <f>IF($A52="","",IF(ISNUMBER($B52),$B52,IF(ISNUMBER($C52),$C52,"")))</f>
        <v/>
      </c>
      <c r="E52" s="16" t="str">
        <f>IF($A52="","",ROUND(SUMIFS('Transactions'!$J$5:$J$1004,'Transactions'!$C$5:$C$1004,$A52),10))</f>
        <v/>
      </c>
      <c r="F52" s="15" t="str">
        <f>IF($A52="","",ROUND(SUMIFS('Transactions'!$K$5:$K$1004,'Transactions'!$C$5:$C$1004,$A52),6))</f>
        <v/>
      </c>
      <c r="G52" s="15" t="str">
        <f>IF($A52="","",IF(SUM($E52)&gt;0,$F52/$E52,""))</f>
        <v/>
      </c>
      <c r="H52" s="15" t="str">
        <f>IF($A52="","",IF(SUM($E52)&lt;=0,0,IF(ISNUMBER($D52),$E52*$D52,"")))</f>
        <v/>
      </c>
      <c r="I52" s="17" t="str">
        <f>IF(ISNUMBER($H52),$H52-$F52,"")</f>
        <v/>
      </c>
      <c r="J52" s="18" t="str">
        <f>IF(AND(ISNUMBER($I52),SUM($F52)&gt;0),$I52/$F52,"")</f>
        <v/>
      </c>
      <c r="K52" s="17" t="str">
        <f>IF($A52="","",SUMIFS('Transactions'!$L$5:$L$1004,'Transactions'!$C$5:$C$1004,$A52))</f>
        <v/>
      </c>
      <c r="L52" s="19" t="str">
        <f>IF(AND(ISNUMBER($H52),SUM($B$3)&gt;0),$H52/$B$3,"")</f>
        <v/>
      </c>
      <c r="M52" s="20" t="str">
        <f>IF($A52="","",IF(COUNTIF($A$9:$A$58,$A52)&gt;1,"Duplicate coin",IF(SUM($E52)&lt;0,"Negative quantity: an entry is missing",IF(AND(SUM($E52)&gt;0,NOT(ISNUMBER($D52))),"Missing price: excluded from total","OK"))))</f>
        <v/>
      </c>
    </row>
    <row r="53" spans="1:13" x14ac:dyDescent="0.25">
      <c r="A53" s="13"/>
      <c r="B53" s="14"/>
      <c r="C53" s="15" t="str">
        <f>IF($A53="","",IFERROR(GOOGLEFINANCE("CURRENCY:"&amp;$A53&amp;"USD"),""))</f>
        <v/>
      </c>
      <c r="D53" s="15" t="str">
        <f>IF($A53="","",IF(ISNUMBER($B53),$B53,IF(ISNUMBER($C53),$C53,"")))</f>
        <v/>
      </c>
      <c r="E53" s="16" t="str">
        <f>IF($A53="","",ROUND(SUMIFS('Transactions'!$J$5:$J$1004,'Transactions'!$C$5:$C$1004,$A53),10))</f>
        <v/>
      </c>
      <c r="F53" s="15" t="str">
        <f>IF($A53="","",ROUND(SUMIFS('Transactions'!$K$5:$K$1004,'Transactions'!$C$5:$C$1004,$A53),6))</f>
        <v/>
      </c>
      <c r="G53" s="15" t="str">
        <f>IF($A53="","",IF(SUM($E53)&gt;0,$F53/$E53,""))</f>
        <v/>
      </c>
      <c r="H53" s="15" t="str">
        <f>IF($A53="","",IF(SUM($E53)&lt;=0,0,IF(ISNUMBER($D53),$E53*$D53,"")))</f>
        <v/>
      </c>
      <c r="I53" s="17" t="str">
        <f>IF(ISNUMBER($H53),$H53-$F53,"")</f>
        <v/>
      </c>
      <c r="J53" s="18" t="str">
        <f>IF(AND(ISNUMBER($I53),SUM($F53)&gt;0),$I53/$F53,"")</f>
        <v/>
      </c>
      <c r="K53" s="17" t="str">
        <f>IF($A53="","",SUMIFS('Transactions'!$L$5:$L$1004,'Transactions'!$C$5:$C$1004,$A53))</f>
        <v/>
      </c>
      <c r="L53" s="19" t="str">
        <f>IF(AND(ISNUMBER($H53),SUM($B$3)&gt;0),$H53/$B$3,"")</f>
        <v/>
      </c>
      <c r="M53" s="20" t="str">
        <f>IF($A53="","",IF(COUNTIF($A$9:$A$58,$A53)&gt;1,"Duplicate coin",IF(SUM($E53)&lt;0,"Negative quantity: an entry is missing",IF(AND(SUM($E53)&gt;0,NOT(ISNUMBER($D53))),"Missing price: excluded from total","OK"))))</f>
        <v/>
      </c>
    </row>
    <row r="54" spans="1:13" x14ac:dyDescent="0.25">
      <c r="A54" s="13"/>
      <c r="B54" s="14"/>
      <c r="C54" s="15" t="str">
        <f>IF($A54="","",IFERROR(GOOGLEFINANCE("CURRENCY:"&amp;$A54&amp;"USD"),""))</f>
        <v/>
      </c>
      <c r="D54" s="15" t="str">
        <f>IF($A54="","",IF(ISNUMBER($B54),$B54,IF(ISNUMBER($C54),$C54,"")))</f>
        <v/>
      </c>
      <c r="E54" s="16" t="str">
        <f>IF($A54="","",ROUND(SUMIFS('Transactions'!$J$5:$J$1004,'Transactions'!$C$5:$C$1004,$A54),10))</f>
        <v/>
      </c>
      <c r="F54" s="15" t="str">
        <f>IF($A54="","",ROUND(SUMIFS('Transactions'!$K$5:$K$1004,'Transactions'!$C$5:$C$1004,$A54),6))</f>
        <v/>
      </c>
      <c r="G54" s="15" t="str">
        <f>IF($A54="","",IF(SUM($E54)&gt;0,$F54/$E54,""))</f>
        <v/>
      </c>
      <c r="H54" s="15" t="str">
        <f>IF($A54="","",IF(SUM($E54)&lt;=0,0,IF(ISNUMBER($D54),$E54*$D54,"")))</f>
        <v/>
      </c>
      <c r="I54" s="17" t="str">
        <f>IF(ISNUMBER($H54),$H54-$F54,"")</f>
        <v/>
      </c>
      <c r="J54" s="18" t="str">
        <f>IF(AND(ISNUMBER($I54),SUM($F54)&gt;0),$I54/$F54,"")</f>
        <v/>
      </c>
      <c r="K54" s="17" t="str">
        <f>IF($A54="","",SUMIFS('Transactions'!$L$5:$L$1004,'Transactions'!$C$5:$C$1004,$A54))</f>
        <v/>
      </c>
      <c r="L54" s="19" t="str">
        <f>IF(AND(ISNUMBER($H54),SUM($B$3)&gt;0),$H54/$B$3,"")</f>
        <v/>
      </c>
      <c r="M54" s="20" t="str">
        <f>IF($A54="","",IF(COUNTIF($A$9:$A$58,$A54)&gt;1,"Duplicate coin",IF(SUM($E54)&lt;0,"Negative quantity: an entry is missing",IF(AND(SUM($E54)&gt;0,NOT(ISNUMBER($D54))),"Missing price: excluded from total","OK"))))</f>
        <v/>
      </c>
    </row>
    <row r="55" spans="1:13" x14ac:dyDescent="0.25">
      <c r="A55" s="13"/>
      <c r="B55" s="14"/>
      <c r="C55" s="15" t="str">
        <f>IF($A55="","",IFERROR(GOOGLEFINANCE("CURRENCY:"&amp;$A55&amp;"USD"),""))</f>
        <v/>
      </c>
      <c r="D55" s="15" t="str">
        <f>IF($A55="","",IF(ISNUMBER($B55),$B55,IF(ISNUMBER($C55),$C55,"")))</f>
        <v/>
      </c>
      <c r="E55" s="16" t="str">
        <f>IF($A55="","",ROUND(SUMIFS('Transactions'!$J$5:$J$1004,'Transactions'!$C$5:$C$1004,$A55),10))</f>
        <v/>
      </c>
      <c r="F55" s="15" t="str">
        <f>IF($A55="","",ROUND(SUMIFS('Transactions'!$K$5:$K$1004,'Transactions'!$C$5:$C$1004,$A55),6))</f>
        <v/>
      </c>
      <c r="G55" s="15" t="str">
        <f>IF($A55="","",IF(SUM($E55)&gt;0,$F55/$E55,""))</f>
        <v/>
      </c>
      <c r="H55" s="15" t="str">
        <f>IF($A55="","",IF(SUM($E55)&lt;=0,0,IF(ISNUMBER($D55),$E55*$D55,"")))</f>
        <v/>
      </c>
      <c r="I55" s="17" t="str">
        <f>IF(ISNUMBER($H55),$H55-$F55,"")</f>
        <v/>
      </c>
      <c r="J55" s="18" t="str">
        <f>IF(AND(ISNUMBER($I55),SUM($F55)&gt;0),$I55/$F55,"")</f>
        <v/>
      </c>
      <c r="K55" s="17" t="str">
        <f>IF($A55="","",SUMIFS('Transactions'!$L$5:$L$1004,'Transactions'!$C$5:$C$1004,$A55))</f>
        <v/>
      </c>
      <c r="L55" s="19" t="str">
        <f>IF(AND(ISNUMBER($H55),SUM($B$3)&gt;0),$H55/$B$3,"")</f>
        <v/>
      </c>
      <c r="M55" s="20" t="str">
        <f>IF($A55="","",IF(COUNTIF($A$9:$A$58,$A55)&gt;1,"Duplicate coin",IF(SUM($E55)&lt;0,"Negative quantity: an entry is missing",IF(AND(SUM($E55)&gt;0,NOT(ISNUMBER($D55))),"Missing price: excluded from total","OK"))))</f>
        <v/>
      </c>
    </row>
    <row r="56" spans="1:13" x14ac:dyDescent="0.25">
      <c r="A56" s="13"/>
      <c r="B56" s="14"/>
      <c r="C56" s="15" t="str">
        <f>IF($A56="","",IFERROR(GOOGLEFINANCE("CURRENCY:"&amp;$A56&amp;"USD"),""))</f>
        <v/>
      </c>
      <c r="D56" s="15" t="str">
        <f>IF($A56="","",IF(ISNUMBER($B56),$B56,IF(ISNUMBER($C56),$C56,"")))</f>
        <v/>
      </c>
      <c r="E56" s="16" t="str">
        <f>IF($A56="","",ROUND(SUMIFS('Transactions'!$J$5:$J$1004,'Transactions'!$C$5:$C$1004,$A56),10))</f>
        <v/>
      </c>
      <c r="F56" s="15" t="str">
        <f>IF($A56="","",ROUND(SUMIFS('Transactions'!$K$5:$K$1004,'Transactions'!$C$5:$C$1004,$A56),6))</f>
        <v/>
      </c>
      <c r="G56" s="15" t="str">
        <f>IF($A56="","",IF(SUM($E56)&gt;0,$F56/$E56,""))</f>
        <v/>
      </c>
      <c r="H56" s="15" t="str">
        <f>IF($A56="","",IF(SUM($E56)&lt;=0,0,IF(ISNUMBER($D56),$E56*$D56,"")))</f>
        <v/>
      </c>
      <c r="I56" s="17" t="str">
        <f>IF(ISNUMBER($H56),$H56-$F56,"")</f>
        <v/>
      </c>
      <c r="J56" s="18" t="str">
        <f>IF(AND(ISNUMBER($I56),SUM($F56)&gt;0),$I56/$F56,"")</f>
        <v/>
      </c>
      <c r="K56" s="17" t="str">
        <f>IF($A56="","",SUMIFS('Transactions'!$L$5:$L$1004,'Transactions'!$C$5:$C$1004,$A56))</f>
        <v/>
      </c>
      <c r="L56" s="19" t="str">
        <f>IF(AND(ISNUMBER($H56),SUM($B$3)&gt;0),$H56/$B$3,"")</f>
        <v/>
      </c>
      <c r="M56" s="20" t="str">
        <f>IF($A56="","",IF(COUNTIF($A$9:$A$58,$A56)&gt;1,"Duplicate coin",IF(SUM($E56)&lt;0,"Negative quantity: an entry is missing",IF(AND(SUM($E56)&gt;0,NOT(ISNUMBER($D56))),"Missing price: excluded from total","OK"))))</f>
        <v/>
      </c>
    </row>
    <row r="57" spans="1:13" x14ac:dyDescent="0.25">
      <c r="A57" s="13"/>
      <c r="B57" s="14"/>
      <c r="C57" s="15" t="str">
        <f>IF($A57="","",IFERROR(GOOGLEFINANCE("CURRENCY:"&amp;$A57&amp;"USD"),""))</f>
        <v/>
      </c>
      <c r="D57" s="15" t="str">
        <f>IF($A57="","",IF(ISNUMBER($B57),$B57,IF(ISNUMBER($C57),$C57,"")))</f>
        <v/>
      </c>
      <c r="E57" s="16" t="str">
        <f>IF($A57="","",ROUND(SUMIFS('Transactions'!$J$5:$J$1004,'Transactions'!$C$5:$C$1004,$A57),10))</f>
        <v/>
      </c>
      <c r="F57" s="15" t="str">
        <f>IF($A57="","",ROUND(SUMIFS('Transactions'!$K$5:$K$1004,'Transactions'!$C$5:$C$1004,$A57),6))</f>
        <v/>
      </c>
      <c r="G57" s="15" t="str">
        <f>IF($A57="","",IF(SUM($E57)&gt;0,$F57/$E57,""))</f>
        <v/>
      </c>
      <c r="H57" s="15" t="str">
        <f>IF($A57="","",IF(SUM($E57)&lt;=0,0,IF(ISNUMBER($D57),$E57*$D57,"")))</f>
        <v/>
      </c>
      <c r="I57" s="17" t="str">
        <f>IF(ISNUMBER($H57),$H57-$F57,"")</f>
        <v/>
      </c>
      <c r="J57" s="18" t="str">
        <f>IF(AND(ISNUMBER($I57),SUM($F57)&gt;0),$I57/$F57,"")</f>
        <v/>
      </c>
      <c r="K57" s="17" t="str">
        <f>IF($A57="","",SUMIFS('Transactions'!$L$5:$L$1004,'Transactions'!$C$5:$C$1004,$A57))</f>
        <v/>
      </c>
      <c r="L57" s="19" t="str">
        <f>IF(AND(ISNUMBER($H57),SUM($B$3)&gt;0),$H57/$B$3,"")</f>
        <v/>
      </c>
      <c r="M57" s="20" t="str">
        <f>IF($A57="","",IF(COUNTIF($A$9:$A$58,$A57)&gt;1,"Duplicate coin",IF(SUM($E57)&lt;0,"Negative quantity: an entry is missing",IF(AND(SUM($E57)&gt;0,NOT(ISNUMBER($D57))),"Missing price: excluded from total","OK"))))</f>
        <v/>
      </c>
    </row>
    <row r="58" spans="1:13" x14ac:dyDescent="0.25">
      <c r="A58" s="13"/>
      <c r="B58" s="14"/>
      <c r="C58" s="15" t="str">
        <f>IF($A58="","",IFERROR(GOOGLEFINANCE("CURRENCY:"&amp;$A58&amp;"USD"),""))</f>
        <v/>
      </c>
      <c r="D58" s="15" t="str">
        <f>IF($A58="","",IF(ISNUMBER($B58),$B58,IF(ISNUMBER($C58),$C58,"")))</f>
        <v/>
      </c>
      <c r="E58" s="16" t="str">
        <f>IF($A58="","",ROUND(SUMIFS('Transactions'!$J$5:$J$1004,'Transactions'!$C$5:$C$1004,$A58),10))</f>
        <v/>
      </c>
      <c r="F58" s="15" t="str">
        <f>IF($A58="","",ROUND(SUMIFS('Transactions'!$K$5:$K$1004,'Transactions'!$C$5:$C$1004,$A58),6))</f>
        <v/>
      </c>
      <c r="G58" s="15" t="str">
        <f>IF($A58="","",IF(SUM($E58)&gt;0,$F58/$E58,""))</f>
        <v/>
      </c>
      <c r="H58" s="15" t="str">
        <f>IF($A58="","",IF(SUM($E58)&lt;=0,0,IF(ISNUMBER($D58),$E58*$D58,"")))</f>
        <v/>
      </c>
      <c r="I58" s="17" t="str">
        <f>IF(ISNUMBER($H58),$H58-$F58,"")</f>
        <v/>
      </c>
      <c r="J58" s="18" t="str">
        <f>IF(AND(ISNUMBER($I58),SUM($F58)&gt;0),$I58/$F58,"")</f>
        <v/>
      </c>
      <c r="K58" s="17" t="str">
        <f>IF($A58="","",SUMIFS('Transactions'!$L$5:$L$1004,'Transactions'!$C$5:$C$1004,$A58))</f>
        <v/>
      </c>
      <c r="L58" s="19" t="str">
        <f>IF(AND(ISNUMBER($H58),SUM($B$3)&gt;0),$H58/$B$3,"")</f>
        <v/>
      </c>
      <c r="M58" s="20" t="str">
        <f>IF($A58="","",IF(COUNTIF($A$9:$A$58,$A58)&gt;1,"Duplicate coin",IF(SUM($E58)&lt;0,"Negative quantity: an entry is missing",IF(AND(SUM($E58)&gt;0,NOT(ISNUMBER($D58))),"Missing price: excluded from total","OK"))))</f>
        <v/>
      </c>
    </row>
  </sheetData>
  <mergeCells count="3">
    <mergeCell ref="D3:F3"/>
    <mergeCell ref="D4:F4"/>
    <mergeCell ref="D5:F5"/>
  </mergeCells>
  <conditionalFormatting sqref="M9:M58">
    <cfRule type="expression" dxfId="0" priority="1">
      <formula>AND($M9&lt;&gt;"",$M9&lt;&gt;"OK")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4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2" customWidth="1"/>
    <col min="3" max="3" width="10" customWidth="1"/>
    <col min="4" max="4" width="13" customWidth="1"/>
    <col min="5" max="5" width="12" customWidth="1"/>
    <col min="6" max="6" width="14" customWidth="1"/>
    <col min="7" max="7" width="11" customWidth="1"/>
    <col min="8" max="8" width="14" customWidth="1"/>
    <col min="9" max="9" width="18" customWidth="1"/>
    <col min="10" max="10" width="16" customWidth="1"/>
    <col min="11" max="12" width="18" customWidth="1"/>
    <col min="13" max="13" width="34" customWidth="1"/>
  </cols>
  <sheetData>
    <row r="1" spans="1:1" x14ac:dyDescent="0.25">
      <c r="A1" s="5" t="s">
        <v>64</v>
      </c>
    </row>
    <row r="2" spans="1:1" x14ac:dyDescent="0.25">
      <c r="A2" s="6" t="s">
        <v>65</v>
      </c>
    </row>
    <row r="4" ht="32" customHeight="1" spans="1:13" x14ac:dyDescent="0.25">
      <c r="A4" s="12" t="s">
        <v>66</v>
      </c>
      <c r="B4" s="12" t="s">
        <v>67</v>
      </c>
      <c r="C4" s="12" t="s">
        <v>50</v>
      </c>
      <c r="D4" s="12" t="s">
        <v>68</v>
      </c>
      <c r="E4" s="12" t="s">
        <v>69</v>
      </c>
      <c r="F4" s="12" t="s">
        <v>70</v>
      </c>
      <c r="G4" s="12" t="s">
        <v>71</v>
      </c>
      <c r="H4" s="12" t="s">
        <v>72</v>
      </c>
      <c r="I4" s="12" t="s">
        <v>73</v>
      </c>
      <c r="J4" s="12" t="s">
        <v>74</v>
      </c>
      <c r="K4" s="12" t="s">
        <v>75</v>
      </c>
      <c r="L4" s="12" t="s">
        <v>58</v>
      </c>
      <c r="M4" s="12" t="s">
        <v>60</v>
      </c>
    </row>
    <row r="5" spans="1:13" x14ac:dyDescent="0.25">
      <c r="A5" s="21">
        <v>45669</v>
      </c>
      <c r="B5" s="13" t="s">
        <v>76</v>
      </c>
      <c r="C5" s="13" t="s">
        <v>61</v>
      </c>
      <c r="D5" s="13" t="s">
        <v>77</v>
      </c>
      <c r="E5" s="22">
        <v>0.02</v>
      </c>
      <c r="F5" s="14">
        <v>1798.2</v>
      </c>
      <c r="G5" s="14">
        <v>1.8</v>
      </c>
      <c r="H5" s="16">
        <f>IF(OR($D5="",$C5=""),"",ROUND(SUMIFS($J$4:$J4,$C$4:$C4,$C5),10))</f>
        <v>0</v>
      </c>
      <c r="I5" s="15">
        <f>IF(OR($D5="",$C5=""),"",ROUND(SUMIFS($K$4:$K4,$C$4:$C4,$C5),8))</f>
        <v>0</v>
      </c>
      <c r="J5" s="16">
        <f>IF(OR($D5="",$C5=""),"",IF(OR($D5="Buy",$D5="Reward"),SUM($E5),IF(OR($D5="Sell",$D5="Fee"),-SUM($E5),0)))</f>
        <v>0.02</v>
      </c>
      <c r="K5" s="17">
        <f>IF(OR($D5="",$C5=""),"",IF($D5="Sell",IF(SUM($H5)&gt;0,-SUM($I5)*IF(SUM($E5)&gt;SUM($H5),SUM($H5),SUM($E5))/SUM($H5),-SUM($I5)),IF(OR($D5="Buy",$D5="Reward"),SUM($F5)+SUM($G5),0)))</f>
        <v>1800</v>
      </c>
      <c r="L5" s="17" t="str">
        <f>IF(OR($C5="",$D5&lt;&gt;"Sell"),"",IF(SUM($H5)&gt;0,SUM($F5)-SUM($G5)-SUM($I5)*IF(SUM($E5)&gt;SUM($H5),SUM($H5),SUM($E5))/SUM($H5),""))</f>
        <v/>
      </c>
      <c r="M5" s="20" t="str">
        <f>IF($D5="","",IF($C5="","Missing coin",IF(AND($D5&lt;&gt;"Buy",$D5&lt;&gt;"Sell",$D5&lt;&gt;"Fee",$D5&lt;&gt;"Reward",$D5&lt;&gt;"Transfer"),"Unknown type",IF(SUM($E5)&lt;=0,"Missing quantity",IF(COUNTIF('Portfolio'!$A$9:$A$58,$C5)=0,"Coin missing from the Portfolio tab",IF(AND($D5="Sell",SUM($E5)&gt;SUM($H5)+0.000000000001),"Sale larger than holdings",IF(AND($D5="Fee",SUM($E5)&gt;SUM($H5)+0.000000000001),"Fee larger than holdings",IF(AND(OR($D5="Buy",$D5="Sell"),SUM($F5)&lt;=0),"Missing amount",IF(AND(ISNUMBER($A5),SUM($A5)&lt;MAX($A$4:$A4)),"Date out of chronological order","OK")))))))))</f>
        <v>OK</v>
      </c>
    </row>
    <row r="6" spans="1:13" x14ac:dyDescent="0.25">
      <c r="A6" s="21">
        <v>45669</v>
      </c>
      <c r="B6" s="13" t="s">
        <v>76</v>
      </c>
      <c r="C6" s="13" t="s">
        <v>62</v>
      </c>
      <c r="D6" s="13" t="s">
        <v>77</v>
      </c>
      <c r="E6" s="22">
        <v>0.5</v>
      </c>
      <c r="F6" s="14">
        <v>1598.4</v>
      </c>
      <c r="G6" s="14">
        <v>1.6</v>
      </c>
      <c r="H6" s="16">
        <f>IF(OR($D6="",$C6=""),"",ROUND(SUMIFS($J$4:$J5,$C$4:$C5,$C6),10))</f>
        <v>0</v>
      </c>
      <c r="I6" s="15">
        <f>IF(OR($D6="",$C6=""),"",ROUND(SUMIFS($K$4:$K5,$C$4:$C5,$C6),8))</f>
        <v>0</v>
      </c>
      <c r="J6" s="16">
        <f>IF(OR($D6="",$C6=""),"",IF(OR($D6="Buy",$D6="Reward"),SUM($E6),IF(OR($D6="Sell",$D6="Fee"),-SUM($E6),0)))</f>
        <v>0.5</v>
      </c>
      <c r="K6" s="17">
        <f>IF(OR($D6="",$C6=""),"",IF($D6="Sell",IF(SUM($H6)&gt;0,-SUM($I6)*IF(SUM($E6)&gt;SUM($H6),SUM($H6),SUM($E6))/SUM($H6),-SUM($I6)),IF(OR($D6="Buy",$D6="Reward"),SUM($F6)+SUM($G6),0)))</f>
        <v>1600</v>
      </c>
      <c r="L6" s="17" t="str">
        <f>IF(OR($C6="",$D6&lt;&gt;"Sell"),"",IF(SUM($H6)&gt;0,SUM($F6)-SUM($G6)-SUM($I6)*IF(SUM($E6)&gt;SUM($H6),SUM($H6),SUM($E6))/SUM($H6),""))</f>
        <v/>
      </c>
      <c r="M6" s="20" t="str">
        <f>IF($D6="","",IF($C6="","Missing coin",IF(AND($D6&lt;&gt;"Buy",$D6&lt;&gt;"Sell",$D6&lt;&gt;"Fee",$D6&lt;&gt;"Reward",$D6&lt;&gt;"Transfer"),"Unknown type",IF(SUM($E6)&lt;=0,"Missing quantity",IF(COUNTIF('Portfolio'!$A$9:$A$58,$C6)=0,"Coin missing from the Portfolio tab",IF(AND($D6="Sell",SUM($E6)&gt;SUM($H6)+0.000000000001),"Sale larger than holdings",IF(AND($D6="Fee",SUM($E6)&gt;SUM($H6)+0.000000000001),"Fee larger than holdings",IF(AND(OR($D6="Buy",$D6="Sell"),SUM($F6)&lt;=0),"Missing amount",IF(AND(ISNUMBER($A6),SUM($A6)&lt;MAX($A$4:$A5)),"Date out of chronological order","OK")))))))))</f>
        <v>OK</v>
      </c>
    </row>
    <row r="7" spans="1:13" x14ac:dyDescent="0.25">
      <c r="A7" s="21">
        <v>45719</v>
      </c>
      <c r="B7" s="13" t="s">
        <v>78</v>
      </c>
      <c r="C7" s="13" t="s">
        <v>61</v>
      </c>
      <c r="D7" s="13" t="s">
        <v>77</v>
      </c>
      <c r="E7" s="22">
        <v>0.01</v>
      </c>
      <c r="F7" s="14">
        <v>747</v>
      </c>
      <c r="G7" s="14">
        <v>3</v>
      </c>
      <c r="H7" s="16">
        <f>IF(OR($D7="",$C7=""),"",ROUND(SUMIFS($J$4:$J6,$C$4:$C6,$C7),10))</f>
        <v>0.02</v>
      </c>
      <c r="I7" s="15">
        <f>IF(OR($D7="",$C7=""),"",ROUND(SUMIFS($K$4:$K6,$C$4:$C6,$C7),8))</f>
        <v>1800</v>
      </c>
      <c r="J7" s="16">
        <f>IF(OR($D7="",$C7=""),"",IF(OR($D7="Buy",$D7="Reward"),SUM($E7),IF(OR($D7="Sell",$D7="Fee"),-SUM($E7),0)))</f>
        <v>0.01</v>
      </c>
      <c r="K7" s="17">
        <f>IF(OR($D7="",$C7=""),"",IF($D7="Sell",IF(SUM($H7)&gt;0,-SUM($I7)*IF(SUM($E7)&gt;SUM($H7),SUM($H7),SUM($E7))/SUM($H7),-SUM($I7)),IF(OR($D7="Buy",$D7="Reward"),SUM($F7)+SUM($G7),0)))</f>
        <v>750</v>
      </c>
      <c r="L7" s="17" t="str">
        <f>IF(OR($C7="",$D7&lt;&gt;"Sell"),"",IF(SUM($H7)&gt;0,SUM($F7)-SUM($G7)-SUM($I7)*IF(SUM($E7)&gt;SUM($H7),SUM($H7),SUM($E7))/SUM($H7),""))</f>
        <v/>
      </c>
      <c r="M7" s="20" t="str">
        <f>IF($D7="","",IF($C7="","Missing coin",IF(AND($D7&lt;&gt;"Buy",$D7&lt;&gt;"Sell",$D7&lt;&gt;"Fee",$D7&lt;&gt;"Reward",$D7&lt;&gt;"Transfer"),"Unknown type",IF(SUM($E7)&lt;=0,"Missing quantity",IF(COUNTIF('Portfolio'!$A$9:$A$58,$C7)=0,"Coin missing from the Portfolio tab",IF(AND($D7="Sell",SUM($E7)&gt;SUM($H7)+0.000000000001),"Sale larger than holdings",IF(AND($D7="Fee",SUM($E7)&gt;SUM($H7)+0.000000000001),"Fee larger than holdings",IF(AND(OR($D7="Buy",$D7="Sell"),SUM($F7)&lt;=0),"Missing amount",IF(AND(ISNUMBER($A7),SUM($A7)&lt;MAX($A$4:$A6)),"Date out of chronological order","OK")))))))))</f>
        <v>OK</v>
      </c>
    </row>
    <row r="8" spans="1:13" x14ac:dyDescent="0.25">
      <c r="A8" s="21">
        <v>45757</v>
      </c>
      <c r="B8" s="13" t="s">
        <v>76</v>
      </c>
      <c r="C8" s="13" t="s">
        <v>63</v>
      </c>
      <c r="D8" s="13" t="s">
        <v>77</v>
      </c>
      <c r="E8" s="22">
        <v>10</v>
      </c>
      <c r="F8" s="14">
        <v>1198.8</v>
      </c>
      <c r="G8" s="14">
        <v>1.2</v>
      </c>
      <c r="H8" s="16">
        <f>IF(OR($D8="",$C8=""),"",ROUND(SUMIFS($J$4:$J7,$C$4:$C7,$C8),10))</f>
        <v>0</v>
      </c>
      <c r="I8" s="15">
        <f>IF(OR($D8="",$C8=""),"",ROUND(SUMIFS($K$4:$K7,$C$4:$C7,$C8),8))</f>
        <v>0</v>
      </c>
      <c r="J8" s="16">
        <f>IF(OR($D8="",$C8=""),"",IF(OR($D8="Buy",$D8="Reward"),SUM($E8),IF(OR($D8="Sell",$D8="Fee"),-SUM($E8),0)))</f>
        <v>10</v>
      </c>
      <c r="K8" s="17">
        <f>IF(OR($D8="",$C8=""),"",IF($D8="Sell",IF(SUM($H8)&gt;0,-SUM($I8)*IF(SUM($E8)&gt;SUM($H8),SUM($H8),SUM($E8))/SUM($H8),-SUM($I8)),IF(OR($D8="Buy",$D8="Reward"),SUM($F8)+SUM($G8),0)))</f>
        <v>1200</v>
      </c>
      <c r="L8" s="17" t="str">
        <f>IF(OR($C8="",$D8&lt;&gt;"Sell"),"",IF(SUM($H8)&gt;0,SUM($F8)-SUM($G8)-SUM($I8)*IF(SUM($E8)&gt;SUM($H8),SUM($H8),SUM($E8))/SUM($H8),""))</f>
        <v/>
      </c>
      <c r="M8" s="20" t="str">
        <f>IF($D8="","",IF($C8="","Missing coin",IF(AND($D8&lt;&gt;"Buy",$D8&lt;&gt;"Sell",$D8&lt;&gt;"Fee",$D8&lt;&gt;"Reward",$D8&lt;&gt;"Transfer"),"Unknown type",IF(SUM($E8)&lt;=0,"Missing quantity",IF(COUNTIF('Portfolio'!$A$9:$A$58,$C8)=0,"Coin missing from the Portfolio tab",IF(AND($D8="Sell",SUM($E8)&gt;SUM($H8)+0.000000000001),"Sale larger than holdings",IF(AND($D8="Fee",SUM($E8)&gt;SUM($H8)+0.000000000001),"Fee larger than holdings",IF(AND(OR($D8="Buy",$D8="Sell"),SUM($F8)&lt;=0),"Missing amount",IF(AND(ISNUMBER($A8),SUM($A8)&lt;MAX($A$4:$A7)),"Date out of chronological order","OK")))))))))</f>
        <v>OK</v>
      </c>
    </row>
    <row r="9" spans="1:13" x14ac:dyDescent="0.25">
      <c r="A9" s="21">
        <v>45779</v>
      </c>
      <c r="B9" s="13" t="s">
        <v>79</v>
      </c>
      <c r="C9" s="13" t="s">
        <v>61</v>
      </c>
      <c r="D9" s="13" t="s">
        <v>80</v>
      </c>
      <c r="E9" s="22">
        <v>0.01</v>
      </c>
      <c r="F9" s="14"/>
      <c r="G9" s="14"/>
      <c r="H9" s="16">
        <f>IF(OR($D9="",$C9=""),"",ROUND(SUMIFS($J$4:$J8,$C$4:$C8,$C9),10))</f>
        <v>0.03</v>
      </c>
      <c r="I9" s="15">
        <f>IF(OR($D9="",$C9=""),"",ROUND(SUMIFS($K$4:$K8,$C$4:$C8,$C9),8))</f>
        <v>2550</v>
      </c>
      <c r="J9" s="16">
        <f>IF(OR($D9="",$C9=""),"",IF(OR($D9="Buy",$D9="Reward"),SUM($E9),IF(OR($D9="Sell",$D9="Fee"),-SUM($E9),0)))</f>
        <v>0</v>
      </c>
      <c r="K9" s="17">
        <f>IF(OR($D9="",$C9=""),"",IF($D9="Sell",IF(SUM($H9)&gt;0,-SUM($I9)*IF(SUM($E9)&gt;SUM($H9),SUM($H9),SUM($E9))/SUM($H9),-SUM($I9)),IF(OR($D9="Buy",$D9="Reward"),SUM($F9)+SUM($G9),0)))</f>
        <v>0</v>
      </c>
      <c r="L9" s="17" t="str">
        <f>IF(OR($C9="",$D9&lt;&gt;"Sell"),"",IF(SUM($H9)&gt;0,SUM($F9)-SUM($G9)-SUM($I9)*IF(SUM($E9)&gt;SUM($H9),SUM($H9),SUM($E9))/SUM($H9),""))</f>
        <v/>
      </c>
      <c r="M9" s="20" t="str">
        <f>IF($D9="","",IF($C9="","Missing coin",IF(AND($D9&lt;&gt;"Buy",$D9&lt;&gt;"Sell",$D9&lt;&gt;"Fee",$D9&lt;&gt;"Reward",$D9&lt;&gt;"Transfer"),"Unknown type",IF(SUM($E9)&lt;=0,"Missing quantity",IF(COUNTIF('Portfolio'!$A$9:$A$58,$C9)=0,"Coin missing from the Portfolio tab",IF(AND($D9="Sell",SUM($E9)&gt;SUM($H9)+0.000000000001),"Sale larger than holdings",IF(AND($D9="Fee",SUM($E9)&gt;SUM($H9)+0.000000000001),"Fee larger than holdings",IF(AND(OR($D9="Buy",$D9="Sell"),SUM($F9)&lt;=0),"Missing amount",IF(AND(ISNUMBER($A9),SUM($A9)&lt;MAX($A$4:$A8)),"Date out of chronological order","OK")))))))))</f>
        <v>OK</v>
      </c>
    </row>
    <row r="10" spans="1:13" x14ac:dyDescent="0.25">
      <c r="A10" s="21">
        <v>45828</v>
      </c>
      <c r="B10" s="13" t="s">
        <v>76</v>
      </c>
      <c r="C10" s="13" t="s">
        <v>62</v>
      </c>
      <c r="D10" s="13" t="s">
        <v>81</v>
      </c>
      <c r="E10" s="22">
        <v>0.2</v>
      </c>
      <c r="F10" s="14">
        <v>600</v>
      </c>
      <c r="G10" s="14">
        <v>0</v>
      </c>
      <c r="H10" s="16">
        <f>IF(OR($D10="",$C10=""),"",ROUND(SUMIFS($J$4:$J9,$C$4:$C9,$C10),10))</f>
        <v>0.5</v>
      </c>
      <c r="I10" s="15">
        <f>IF(OR($D10="",$C10=""),"",ROUND(SUMIFS($K$4:$K9,$C$4:$C9,$C10),8))</f>
        <v>1600</v>
      </c>
      <c r="J10" s="16">
        <f>IF(OR($D10="",$C10=""),"",IF(OR($D10="Buy",$D10="Reward"),SUM($E10),IF(OR($D10="Sell",$D10="Fee"),-SUM($E10),0)))</f>
        <v>-0.2</v>
      </c>
      <c r="K10" s="17">
        <f>IF(OR($D10="",$C10=""),"",IF($D10="Sell",IF(SUM($H10)&gt;0,-SUM($I10)*IF(SUM($E10)&gt;SUM($H10),SUM($H10),SUM($E10))/SUM($H10),-SUM($I10)),IF(OR($D10="Buy",$D10="Reward"),SUM($F10)+SUM($G10),0)))</f>
        <v>-640</v>
      </c>
      <c r="L10" s="17">
        <f>IF(OR($C10="",$D10&lt;&gt;"Sell"),"",IF(SUM($H10)&gt;0,SUM($F10)-SUM($G10)-SUM($I10)*IF(SUM($E10)&gt;SUM($H10),SUM($H10),SUM($E10))/SUM($H10),""))</f>
        <v>-40</v>
      </c>
      <c r="M10" s="20" t="str">
        <f>IF($D10="","",IF($C10="","Missing coin",IF(AND($D10&lt;&gt;"Buy",$D10&lt;&gt;"Sell",$D10&lt;&gt;"Fee",$D10&lt;&gt;"Reward",$D10&lt;&gt;"Transfer"),"Unknown type",IF(SUM($E10)&lt;=0,"Missing quantity",IF(COUNTIF('Portfolio'!$A$9:$A$58,$C10)=0,"Coin missing from the Portfolio tab",IF(AND($D10="Sell",SUM($E10)&gt;SUM($H10)+0.000000000001),"Sale larger than holdings",IF(AND($D10="Fee",SUM($E10)&gt;SUM($H10)+0.000000000001),"Fee larger than holdings",IF(AND(OR($D10="Buy",$D10="Sell"),SUM($F10)&lt;=0),"Missing amount",IF(AND(ISNUMBER($A10),SUM($A10)&lt;MAX($A$4:$A9)),"Date out of chronological order","OK")))))))))</f>
        <v>OK</v>
      </c>
    </row>
    <row r="11" spans="1:13" x14ac:dyDescent="0.25">
      <c r="A11" s="21">
        <v>45828</v>
      </c>
      <c r="B11" s="13" t="s">
        <v>76</v>
      </c>
      <c r="C11" s="13" t="s">
        <v>63</v>
      </c>
      <c r="D11" s="13" t="s">
        <v>77</v>
      </c>
      <c r="E11" s="22">
        <v>5</v>
      </c>
      <c r="F11" s="14">
        <v>600</v>
      </c>
      <c r="G11" s="14">
        <v>0</v>
      </c>
      <c r="H11" s="16">
        <f>IF(OR($D11="",$C11=""),"",ROUND(SUMIFS($J$4:$J10,$C$4:$C10,$C11),10))</f>
        <v>10</v>
      </c>
      <c r="I11" s="15">
        <f>IF(OR($D11="",$C11=""),"",ROUND(SUMIFS($K$4:$K10,$C$4:$C10,$C11),8))</f>
        <v>1200</v>
      </c>
      <c r="J11" s="16">
        <f>IF(OR($D11="",$C11=""),"",IF(OR($D11="Buy",$D11="Reward"),SUM($E11),IF(OR($D11="Sell",$D11="Fee"),-SUM($E11),0)))</f>
        <v>5</v>
      </c>
      <c r="K11" s="17">
        <f>IF(OR($D11="",$C11=""),"",IF($D11="Sell",IF(SUM($H11)&gt;0,-SUM($I11)*IF(SUM($E11)&gt;SUM($H11),SUM($H11),SUM($E11))/SUM($H11),-SUM($I11)),IF(OR($D11="Buy",$D11="Reward"),SUM($F11)+SUM($G11),0)))</f>
        <v>600</v>
      </c>
      <c r="L11" s="17" t="str">
        <f>IF(OR($C11="",$D11&lt;&gt;"Sell"),"",IF(SUM($H11)&gt;0,SUM($F11)-SUM($G11)-SUM($I11)*IF(SUM($E11)&gt;SUM($H11),SUM($H11),SUM($E11))/SUM($H11),""))</f>
        <v/>
      </c>
      <c r="M11" s="20" t="str">
        <f>IF($D11="","",IF($C11="","Missing coin",IF(AND($D11&lt;&gt;"Buy",$D11&lt;&gt;"Sell",$D11&lt;&gt;"Fee",$D11&lt;&gt;"Reward",$D11&lt;&gt;"Transfer"),"Unknown type",IF(SUM($E11)&lt;=0,"Missing quantity",IF(COUNTIF('Portfolio'!$A$9:$A$58,$C11)=0,"Coin missing from the Portfolio tab",IF(AND($D11="Sell",SUM($E11)&gt;SUM($H11)+0.000000000001),"Sale larger than holdings",IF(AND($D11="Fee",SUM($E11)&gt;SUM($H11)+0.000000000001),"Fee larger than holdings",IF(AND(OR($D11="Buy",$D11="Sell"),SUM($F11)&lt;=0),"Missing amount",IF(AND(ISNUMBER($A11),SUM($A11)&lt;MAX($A$4:$A10)),"Date out of chronological order","OK")))))))))</f>
        <v>OK</v>
      </c>
    </row>
    <row r="12" spans="1:13" x14ac:dyDescent="0.25">
      <c r="A12" s="21">
        <v>45930</v>
      </c>
      <c r="B12" s="13" t="s">
        <v>76</v>
      </c>
      <c r="C12" s="13" t="s">
        <v>63</v>
      </c>
      <c r="D12" s="13" t="s">
        <v>82</v>
      </c>
      <c r="E12" s="22">
        <v>1</v>
      </c>
      <c r="F12" s="14">
        <v>0</v>
      </c>
      <c r="G12" s="14"/>
      <c r="H12" s="16">
        <f>IF(OR($D12="",$C12=""),"",ROUND(SUMIFS($J$4:$J11,$C$4:$C11,$C12),10))</f>
        <v>15</v>
      </c>
      <c r="I12" s="15">
        <f>IF(OR($D12="",$C12=""),"",ROUND(SUMIFS($K$4:$K11,$C$4:$C11,$C12),8))</f>
        <v>1800</v>
      </c>
      <c r="J12" s="16">
        <f>IF(OR($D12="",$C12=""),"",IF(OR($D12="Buy",$D12="Reward"),SUM($E12),IF(OR($D12="Sell",$D12="Fee"),-SUM($E12),0)))</f>
        <v>1</v>
      </c>
      <c r="K12" s="17">
        <f>IF(OR($D12="",$C12=""),"",IF($D12="Sell",IF(SUM($H12)&gt;0,-SUM($I12)*IF(SUM($E12)&gt;SUM($H12),SUM($H12),SUM($E12))/SUM($H12),-SUM($I12)),IF(OR($D12="Buy",$D12="Reward"),SUM($F12)+SUM($G12),0)))</f>
        <v>0</v>
      </c>
      <c r="L12" s="17" t="str">
        <f>IF(OR($C12="",$D12&lt;&gt;"Sell"),"",IF(SUM($H12)&gt;0,SUM($F12)-SUM($G12)-SUM($I12)*IF(SUM($E12)&gt;SUM($H12),SUM($H12),SUM($E12))/SUM($H12),""))</f>
        <v/>
      </c>
      <c r="M12" s="20" t="str">
        <f>IF($D12="","",IF($C12="","Missing coin",IF(AND($D12&lt;&gt;"Buy",$D12&lt;&gt;"Sell",$D12&lt;&gt;"Fee",$D12&lt;&gt;"Reward",$D12&lt;&gt;"Transfer"),"Unknown type",IF(SUM($E12)&lt;=0,"Missing quantity",IF(COUNTIF('Portfolio'!$A$9:$A$58,$C12)=0,"Coin missing from the Portfolio tab",IF(AND($D12="Sell",SUM($E12)&gt;SUM($H12)+0.000000000001),"Sale larger than holdings",IF(AND($D12="Fee",SUM($E12)&gt;SUM($H12)+0.000000000001),"Fee larger than holdings",IF(AND(OR($D12="Buy",$D12="Sell"),SUM($F12)&lt;=0),"Missing amount",IF(AND(ISNUMBER($A12),SUM($A12)&lt;MAX($A$4:$A11)),"Date out of chronological order","OK")))))))))</f>
        <v>OK</v>
      </c>
    </row>
    <row r="13" spans="1:13" x14ac:dyDescent="0.25">
      <c r="A13" s="21">
        <v>45975</v>
      </c>
      <c r="B13" s="13" t="s">
        <v>76</v>
      </c>
      <c r="C13" s="13" t="s">
        <v>61</v>
      </c>
      <c r="D13" s="13" t="s">
        <v>81</v>
      </c>
      <c r="E13" s="22">
        <v>0.01</v>
      </c>
      <c r="F13" s="14">
        <v>950</v>
      </c>
      <c r="G13" s="14">
        <v>0.95</v>
      </c>
      <c r="H13" s="16">
        <f>IF(OR($D13="",$C13=""),"",ROUND(SUMIFS($J$4:$J12,$C$4:$C12,$C13),10))</f>
        <v>0.03</v>
      </c>
      <c r="I13" s="15">
        <f>IF(OR($D13="",$C13=""),"",ROUND(SUMIFS($K$4:$K12,$C$4:$C12,$C13),8))</f>
        <v>2550</v>
      </c>
      <c r="J13" s="16">
        <f>IF(OR($D13="",$C13=""),"",IF(OR($D13="Buy",$D13="Reward"),SUM($E13),IF(OR($D13="Sell",$D13="Fee"),-SUM($E13),0)))</f>
        <v>-0.01</v>
      </c>
      <c r="K13" s="17">
        <f>IF(OR($D13="",$C13=""),"",IF($D13="Sell",IF(SUM($H13)&gt;0,-SUM($I13)*IF(SUM($E13)&gt;SUM($H13),SUM($H13),SUM($E13))/SUM($H13),-SUM($I13)),IF(OR($D13="Buy",$D13="Reward"),SUM($F13)+SUM($G13),0)))</f>
        <v>-850</v>
      </c>
      <c r="L13" s="17">
        <f>IF(OR($C13="",$D13&lt;&gt;"Sell"),"",IF(SUM($H13)&gt;0,SUM($F13)-SUM($G13)-SUM($I13)*IF(SUM($E13)&gt;SUM($H13),SUM($H13),SUM($E13))/SUM($H13),""))</f>
        <v>99.05</v>
      </c>
      <c r="M13" s="20" t="str">
        <f>IF($D13="","",IF($C13="","Missing coin",IF(AND($D13&lt;&gt;"Buy",$D13&lt;&gt;"Sell",$D13&lt;&gt;"Fee",$D13&lt;&gt;"Reward",$D13&lt;&gt;"Transfer"),"Unknown type",IF(SUM($E13)&lt;=0,"Missing quantity",IF(COUNTIF('Portfolio'!$A$9:$A$58,$C13)=0,"Coin missing from the Portfolio tab",IF(AND($D13="Sell",SUM($E13)&gt;SUM($H13)+0.000000000001),"Sale larger than holdings",IF(AND($D13="Fee",SUM($E13)&gt;SUM($H13)+0.000000000001),"Fee larger than holdings",IF(AND(OR($D13="Buy",$D13="Sell"),SUM($F13)&lt;=0),"Missing amount",IF(AND(ISNUMBER($A13),SUM($A13)&lt;MAX($A$4:$A12)),"Date out of chronological order","OK")))))))))</f>
        <v>OK</v>
      </c>
    </row>
    <row r="14" spans="1:13" x14ac:dyDescent="0.25">
      <c r="A14" s="21">
        <v>46042</v>
      </c>
      <c r="B14" s="13" t="s">
        <v>76</v>
      </c>
      <c r="C14" s="13" t="s">
        <v>61</v>
      </c>
      <c r="D14" s="13" t="s">
        <v>77</v>
      </c>
      <c r="E14" s="22">
        <v>0.005</v>
      </c>
      <c r="F14" s="14">
        <v>499.5</v>
      </c>
      <c r="G14" s="14">
        <v>0.5</v>
      </c>
      <c r="H14" s="16">
        <f>IF(OR($D14="",$C14=""),"",ROUND(SUMIFS($J$4:$J13,$C$4:$C13,$C14),10))</f>
        <v>0.02</v>
      </c>
      <c r="I14" s="15">
        <f>IF(OR($D14="",$C14=""),"",ROUND(SUMIFS($K$4:$K13,$C$4:$C13,$C14),8))</f>
        <v>1700</v>
      </c>
      <c r="J14" s="16">
        <f>IF(OR($D14="",$C14=""),"",IF(OR($D14="Buy",$D14="Reward"),SUM($E14),IF(OR($D14="Sell",$D14="Fee"),-SUM($E14),0)))</f>
        <v>0.005</v>
      </c>
      <c r="K14" s="17">
        <f>IF(OR($D14="",$C14=""),"",IF($D14="Sell",IF(SUM($H14)&gt;0,-SUM($I14)*IF(SUM($E14)&gt;SUM($H14),SUM($H14),SUM($E14))/SUM($H14),-SUM($I14)),IF(OR($D14="Buy",$D14="Reward"),SUM($F14)+SUM($G14),0)))</f>
        <v>500</v>
      </c>
      <c r="L14" s="17" t="str">
        <f>IF(OR($C14="",$D14&lt;&gt;"Sell"),"",IF(SUM($H14)&gt;0,SUM($F14)-SUM($G14)-SUM($I14)*IF(SUM($E14)&gt;SUM($H14),SUM($H14),SUM($E14))/SUM($H14),""))</f>
        <v/>
      </c>
      <c r="M14" s="20" t="str">
        <f>IF($D14="","",IF($C14="","Missing coin",IF(AND($D14&lt;&gt;"Buy",$D14&lt;&gt;"Sell",$D14&lt;&gt;"Fee",$D14&lt;&gt;"Reward",$D14&lt;&gt;"Transfer"),"Unknown type",IF(SUM($E14)&lt;=0,"Missing quantity",IF(COUNTIF('Portfolio'!$A$9:$A$58,$C14)=0,"Coin missing from the Portfolio tab",IF(AND($D14="Sell",SUM($E14)&gt;SUM($H14)+0.000000000001),"Sale larger than holdings",IF(AND($D14="Fee",SUM($E14)&gt;SUM($H14)+0.000000000001),"Fee larger than holdings",IF(AND(OR($D14="Buy",$D14="Sell"),SUM($F14)&lt;=0),"Missing amount",IF(AND(ISNUMBER($A14),SUM($A14)&lt;MAX($A$4:$A13)),"Date out of chronological order","OK")))))))))</f>
        <v>OK</v>
      </c>
    </row>
    <row r="15" spans="1:13" x14ac:dyDescent="0.25">
      <c r="A15" s="21"/>
      <c r="B15" s="13"/>
      <c r="C15" s="13"/>
      <c r="D15" s="13"/>
      <c r="E15" s="22"/>
      <c r="F15" s="14"/>
      <c r="G15" s="14"/>
      <c r="H15" s="16" t="str">
        <f>IF(OR($D15="",$C15=""),"",ROUND(SUMIFS($J$4:$J14,$C$4:$C14,$C15),10))</f>
        <v/>
      </c>
      <c r="I15" s="15" t="str">
        <f>IF(OR($D15="",$C15=""),"",ROUND(SUMIFS($K$4:$K14,$C$4:$C14,$C15),8))</f>
        <v/>
      </c>
      <c r="J15" s="16" t="str">
        <f>IF(OR($D15="",$C15=""),"",IF(OR($D15="Buy",$D15="Reward"),SUM($E15),IF(OR($D15="Sell",$D15="Fee"),-SUM($E15),0)))</f>
        <v/>
      </c>
      <c r="K15" s="17" t="str">
        <f>IF(OR($D15="",$C15=""),"",IF($D15="Sell",IF(SUM($H15)&gt;0,-SUM($I15)*IF(SUM($E15)&gt;SUM($H15),SUM($H15),SUM($E15))/SUM($H15),-SUM($I15)),IF(OR($D15="Buy",$D15="Reward"),SUM($F15)+SUM($G15),0)))</f>
        <v/>
      </c>
      <c r="L15" s="17" t="str">
        <f>IF(OR($C15="",$D15&lt;&gt;"Sell"),"",IF(SUM($H15)&gt;0,SUM($F15)-SUM($G15)-SUM($I15)*IF(SUM($E15)&gt;SUM($H15),SUM($H15),SUM($E15))/SUM($H15),""))</f>
        <v/>
      </c>
      <c r="M15" s="20" t="str">
        <f>IF($D15="","",IF($C15="","Missing coin",IF(AND($D15&lt;&gt;"Buy",$D15&lt;&gt;"Sell",$D15&lt;&gt;"Fee",$D15&lt;&gt;"Reward",$D15&lt;&gt;"Transfer"),"Unknown type",IF(SUM($E15)&lt;=0,"Missing quantity",IF(COUNTIF('Portfolio'!$A$9:$A$58,$C15)=0,"Coin missing from the Portfolio tab",IF(AND($D15="Sell",SUM($E15)&gt;SUM($H15)+0.000000000001),"Sale larger than holdings",IF(AND($D15="Fee",SUM($E15)&gt;SUM($H15)+0.000000000001),"Fee larger than holdings",IF(AND(OR($D15="Buy",$D15="Sell"),SUM($F15)&lt;=0),"Missing amount",IF(AND(ISNUMBER($A15),SUM($A15)&lt;MAX($A$4:$A14)),"Date out of chronological order","OK")))))))))</f>
        <v/>
      </c>
    </row>
    <row r="16" spans="1:13" x14ac:dyDescent="0.25">
      <c r="A16" s="21"/>
      <c r="B16" s="13"/>
      <c r="C16" s="13"/>
      <c r="D16" s="13"/>
      <c r="E16" s="22"/>
      <c r="F16" s="14"/>
      <c r="G16" s="14"/>
      <c r="H16" s="16" t="str">
        <f>IF(OR($D16="",$C16=""),"",ROUND(SUMIFS($J$4:$J15,$C$4:$C15,$C16),10))</f>
        <v/>
      </c>
      <c r="I16" s="15" t="str">
        <f>IF(OR($D16="",$C16=""),"",ROUND(SUMIFS($K$4:$K15,$C$4:$C15,$C16),8))</f>
        <v/>
      </c>
      <c r="J16" s="16" t="str">
        <f>IF(OR($D16="",$C16=""),"",IF(OR($D16="Buy",$D16="Reward"),SUM($E16),IF(OR($D16="Sell",$D16="Fee"),-SUM($E16),0)))</f>
        <v/>
      </c>
      <c r="K16" s="17" t="str">
        <f>IF(OR($D16="",$C16=""),"",IF($D16="Sell",IF(SUM($H16)&gt;0,-SUM($I16)*IF(SUM($E16)&gt;SUM($H16),SUM($H16),SUM($E16))/SUM($H16),-SUM($I16)),IF(OR($D16="Buy",$D16="Reward"),SUM($F16)+SUM($G16),0)))</f>
        <v/>
      </c>
      <c r="L16" s="17" t="str">
        <f>IF(OR($C16="",$D16&lt;&gt;"Sell"),"",IF(SUM($H16)&gt;0,SUM($F16)-SUM($G16)-SUM($I16)*IF(SUM($E16)&gt;SUM($H16),SUM($H16),SUM($E16))/SUM($H16),""))</f>
        <v/>
      </c>
      <c r="M16" s="20" t="str">
        <f>IF($D16="","",IF($C16="","Missing coin",IF(AND($D16&lt;&gt;"Buy",$D16&lt;&gt;"Sell",$D16&lt;&gt;"Fee",$D16&lt;&gt;"Reward",$D16&lt;&gt;"Transfer"),"Unknown type",IF(SUM($E16)&lt;=0,"Missing quantity",IF(COUNTIF('Portfolio'!$A$9:$A$58,$C16)=0,"Coin missing from the Portfolio tab",IF(AND($D16="Sell",SUM($E16)&gt;SUM($H16)+0.000000000001),"Sale larger than holdings",IF(AND($D16="Fee",SUM($E16)&gt;SUM($H16)+0.000000000001),"Fee larger than holdings",IF(AND(OR($D16="Buy",$D16="Sell"),SUM($F16)&lt;=0),"Missing amount",IF(AND(ISNUMBER($A16),SUM($A16)&lt;MAX($A$4:$A15)),"Date out of chronological order","OK")))))))))</f>
        <v/>
      </c>
    </row>
    <row r="17" spans="1:13" x14ac:dyDescent="0.25">
      <c r="A17" s="21"/>
      <c r="B17" s="13"/>
      <c r="C17" s="13"/>
      <c r="D17" s="13"/>
      <c r="E17" s="22"/>
      <c r="F17" s="14"/>
      <c r="G17" s="14"/>
      <c r="H17" s="16" t="str">
        <f>IF(OR($D17="",$C17=""),"",ROUND(SUMIFS($J$4:$J16,$C$4:$C16,$C17),10))</f>
        <v/>
      </c>
      <c r="I17" s="15" t="str">
        <f>IF(OR($D17="",$C17=""),"",ROUND(SUMIFS($K$4:$K16,$C$4:$C16,$C17),8))</f>
        <v/>
      </c>
      <c r="J17" s="16" t="str">
        <f>IF(OR($D17="",$C17=""),"",IF(OR($D17="Buy",$D17="Reward"),SUM($E17),IF(OR($D17="Sell",$D17="Fee"),-SUM($E17),0)))</f>
        <v/>
      </c>
      <c r="K17" s="17" t="str">
        <f>IF(OR($D17="",$C17=""),"",IF($D17="Sell",IF(SUM($H17)&gt;0,-SUM($I17)*IF(SUM($E17)&gt;SUM($H17),SUM($H17),SUM($E17))/SUM($H17),-SUM($I17)),IF(OR($D17="Buy",$D17="Reward"),SUM($F17)+SUM($G17),0)))</f>
        <v/>
      </c>
      <c r="L17" s="17" t="str">
        <f>IF(OR($C17="",$D17&lt;&gt;"Sell"),"",IF(SUM($H17)&gt;0,SUM($F17)-SUM($G17)-SUM($I17)*IF(SUM($E17)&gt;SUM($H17),SUM($H17),SUM($E17))/SUM($H17),""))</f>
        <v/>
      </c>
      <c r="M17" s="20" t="str">
        <f>IF($D17="","",IF($C17="","Missing coin",IF(AND($D17&lt;&gt;"Buy",$D17&lt;&gt;"Sell",$D17&lt;&gt;"Fee",$D17&lt;&gt;"Reward",$D17&lt;&gt;"Transfer"),"Unknown type",IF(SUM($E17)&lt;=0,"Missing quantity",IF(COUNTIF('Portfolio'!$A$9:$A$58,$C17)=0,"Coin missing from the Portfolio tab",IF(AND($D17="Sell",SUM($E17)&gt;SUM($H17)+0.000000000001),"Sale larger than holdings",IF(AND($D17="Fee",SUM($E17)&gt;SUM($H17)+0.000000000001),"Fee larger than holdings",IF(AND(OR($D17="Buy",$D17="Sell"),SUM($F17)&lt;=0),"Missing amount",IF(AND(ISNUMBER($A17),SUM($A17)&lt;MAX($A$4:$A16)),"Date out of chronological order","OK")))))))))</f>
        <v/>
      </c>
    </row>
    <row r="18" spans="1:13" x14ac:dyDescent="0.25">
      <c r="A18" s="21"/>
      <c r="B18" s="13"/>
      <c r="C18" s="13"/>
      <c r="D18" s="13"/>
      <c r="E18" s="22"/>
      <c r="F18" s="14"/>
      <c r="G18" s="14"/>
      <c r="H18" s="16" t="str">
        <f>IF(OR($D18="",$C18=""),"",ROUND(SUMIFS($J$4:$J17,$C$4:$C17,$C18),10))</f>
        <v/>
      </c>
      <c r="I18" s="15" t="str">
        <f>IF(OR($D18="",$C18=""),"",ROUND(SUMIFS($K$4:$K17,$C$4:$C17,$C18),8))</f>
        <v/>
      </c>
      <c r="J18" s="16" t="str">
        <f>IF(OR($D18="",$C18=""),"",IF(OR($D18="Buy",$D18="Reward"),SUM($E18),IF(OR($D18="Sell",$D18="Fee"),-SUM($E18),0)))</f>
        <v/>
      </c>
      <c r="K18" s="17" t="str">
        <f>IF(OR($D18="",$C18=""),"",IF($D18="Sell",IF(SUM($H18)&gt;0,-SUM($I18)*IF(SUM($E18)&gt;SUM($H18),SUM($H18),SUM($E18))/SUM($H18),-SUM($I18)),IF(OR($D18="Buy",$D18="Reward"),SUM($F18)+SUM($G18),0)))</f>
        <v/>
      </c>
      <c r="L18" s="17" t="str">
        <f>IF(OR($C18="",$D18&lt;&gt;"Sell"),"",IF(SUM($H18)&gt;0,SUM($F18)-SUM($G18)-SUM($I18)*IF(SUM($E18)&gt;SUM($H18),SUM($H18),SUM($E18))/SUM($H18),""))</f>
        <v/>
      </c>
      <c r="M18" s="20" t="str">
        <f>IF($D18="","",IF($C18="","Missing coin",IF(AND($D18&lt;&gt;"Buy",$D18&lt;&gt;"Sell",$D18&lt;&gt;"Fee",$D18&lt;&gt;"Reward",$D18&lt;&gt;"Transfer"),"Unknown type",IF(SUM($E18)&lt;=0,"Missing quantity",IF(COUNTIF('Portfolio'!$A$9:$A$58,$C18)=0,"Coin missing from the Portfolio tab",IF(AND($D18="Sell",SUM($E18)&gt;SUM($H18)+0.000000000001),"Sale larger than holdings",IF(AND($D18="Fee",SUM($E18)&gt;SUM($H18)+0.000000000001),"Fee larger than holdings",IF(AND(OR($D18="Buy",$D18="Sell"),SUM($F18)&lt;=0),"Missing amount",IF(AND(ISNUMBER($A18),SUM($A18)&lt;MAX($A$4:$A17)),"Date out of chronological order","OK")))))))))</f>
        <v/>
      </c>
    </row>
    <row r="19" spans="1:13" x14ac:dyDescent="0.25">
      <c r="A19" s="21"/>
      <c r="B19" s="13"/>
      <c r="C19" s="13"/>
      <c r="D19" s="13"/>
      <c r="E19" s="22"/>
      <c r="F19" s="14"/>
      <c r="G19" s="14"/>
      <c r="H19" s="16" t="str">
        <f>IF(OR($D19="",$C19=""),"",ROUND(SUMIFS($J$4:$J18,$C$4:$C18,$C19),10))</f>
        <v/>
      </c>
      <c r="I19" s="15" t="str">
        <f>IF(OR($D19="",$C19=""),"",ROUND(SUMIFS($K$4:$K18,$C$4:$C18,$C19),8))</f>
        <v/>
      </c>
      <c r="J19" s="16" t="str">
        <f>IF(OR($D19="",$C19=""),"",IF(OR($D19="Buy",$D19="Reward"),SUM($E19),IF(OR($D19="Sell",$D19="Fee"),-SUM($E19),0)))</f>
        <v/>
      </c>
      <c r="K19" s="17" t="str">
        <f>IF(OR($D19="",$C19=""),"",IF($D19="Sell",IF(SUM($H19)&gt;0,-SUM($I19)*IF(SUM($E19)&gt;SUM($H19),SUM($H19),SUM($E19))/SUM($H19),-SUM($I19)),IF(OR($D19="Buy",$D19="Reward"),SUM($F19)+SUM($G19),0)))</f>
        <v/>
      </c>
      <c r="L19" s="17" t="str">
        <f>IF(OR($C19="",$D19&lt;&gt;"Sell"),"",IF(SUM($H19)&gt;0,SUM($F19)-SUM($G19)-SUM($I19)*IF(SUM($E19)&gt;SUM($H19),SUM($H19),SUM($E19))/SUM($H19),""))</f>
        <v/>
      </c>
      <c r="M19" s="20" t="str">
        <f>IF($D19="","",IF($C19="","Missing coin",IF(AND($D19&lt;&gt;"Buy",$D19&lt;&gt;"Sell",$D19&lt;&gt;"Fee",$D19&lt;&gt;"Reward",$D19&lt;&gt;"Transfer"),"Unknown type",IF(SUM($E19)&lt;=0,"Missing quantity",IF(COUNTIF('Portfolio'!$A$9:$A$58,$C19)=0,"Coin missing from the Portfolio tab",IF(AND($D19="Sell",SUM($E19)&gt;SUM($H19)+0.000000000001),"Sale larger than holdings",IF(AND($D19="Fee",SUM($E19)&gt;SUM($H19)+0.000000000001),"Fee larger than holdings",IF(AND(OR($D19="Buy",$D19="Sell"),SUM($F19)&lt;=0),"Missing amount",IF(AND(ISNUMBER($A19),SUM($A19)&lt;MAX($A$4:$A18)),"Date out of chronological order","OK")))))))))</f>
        <v/>
      </c>
    </row>
    <row r="20" spans="1:13" x14ac:dyDescent="0.25">
      <c r="A20" s="21"/>
      <c r="B20" s="13"/>
      <c r="C20" s="13"/>
      <c r="D20" s="13"/>
      <c r="E20" s="22"/>
      <c r="F20" s="14"/>
      <c r="G20" s="14"/>
      <c r="H20" s="16" t="str">
        <f>IF(OR($D20="",$C20=""),"",ROUND(SUMIFS($J$4:$J19,$C$4:$C19,$C20),10))</f>
        <v/>
      </c>
      <c r="I20" s="15" t="str">
        <f>IF(OR($D20="",$C20=""),"",ROUND(SUMIFS($K$4:$K19,$C$4:$C19,$C20),8))</f>
        <v/>
      </c>
      <c r="J20" s="16" t="str">
        <f>IF(OR($D20="",$C20=""),"",IF(OR($D20="Buy",$D20="Reward"),SUM($E20),IF(OR($D20="Sell",$D20="Fee"),-SUM($E20),0)))</f>
        <v/>
      </c>
      <c r="K20" s="17" t="str">
        <f>IF(OR($D20="",$C20=""),"",IF($D20="Sell",IF(SUM($H20)&gt;0,-SUM($I20)*IF(SUM($E20)&gt;SUM($H20),SUM($H20),SUM($E20))/SUM($H20),-SUM($I20)),IF(OR($D20="Buy",$D20="Reward"),SUM($F20)+SUM($G20),0)))</f>
        <v/>
      </c>
      <c r="L20" s="17" t="str">
        <f>IF(OR($C20="",$D20&lt;&gt;"Sell"),"",IF(SUM($H20)&gt;0,SUM($F20)-SUM($G20)-SUM($I20)*IF(SUM($E20)&gt;SUM($H20),SUM($H20),SUM($E20))/SUM($H20),""))</f>
        <v/>
      </c>
      <c r="M20" s="20" t="str">
        <f>IF($D20="","",IF($C20="","Missing coin",IF(AND($D20&lt;&gt;"Buy",$D20&lt;&gt;"Sell",$D20&lt;&gt;"Fee",$D20&lt;&gt;"Reward",$D20&lt;&gt;"Transfer"),"Unknown type",IF(SUM($E20)&lt;=0,"Missing quantity",IF(COUNTIF('Portfolio'!$A$9:$A$58,$C20)=0,"Coin missing from the Portfolio tab",IF(AND($D20="Sell",SUM($E20)&gt;SUM($H20)+0.000000000001),"Sale larger than holdings",IF(AND($D20="Fee",SUM($E20)&gt;SUM($H20)+0.000000000001),"Fee larger than holdings",IF(AND(OR($D20="Buy",$D20="Sell"),SUM($F20)&lt;=0),"Missing amount",IF(AND(ISNUMBER($A20),SUM($A20)&lt;MAX($A$4:$A19)),"Date out of chronological order","OK")))))))))</f>
        <v/>
      </c>
    </row>
    <row r="21" spans="1:13" x14ac:dyDescent="0.25">
      <c r="A21" s="21"/>
      <c r="B21" s="13"/>
      <c r="C21" s="13"/>
      <c r="D21" s="13"/>
      <c r="E21" s="22"/>
      <c r="F21" s="14"/>
      <c r="G21" s="14"/>
      <c r="H21" s="16" t="str">
        <f>IF(OR($D21="",$C21=""),"",ROUND(SUMIFS($J$4:$J20,$C$4:$C20,$C21),10))</f>
        <v/>
      </c>
      <c r="I21" s="15" t="str">
        <f>IF(OR($D21="",$C21=""),"",ROUND(SUMIFS($K$4:$K20,$C$4:$C20,$C21),8))</f>
        <v/>
      </c>
      <c r="J21" s="16" t="str">
        <f>IF(OR($D21="",$C21=""),"",IF(OR($D21="Buy",$D21="Reward"),SUM($E21),IF(OR($D21="Sell",$D21="Fee"),-SUM($E21),0)))</f>
        <v/>
      </c>
      <c r="K21" s="17" t="str">
        <f>IF(OR($D21="",$C21=""),"",IF($D21="Sell",IF(SUM($H21)&gt;0,-SUM($I21)*IF(SUM($E21)&gt;SUM($H21),SUM($H21),SUM($E21))/SUM($H21),-SUM($I21)),IF(OR($D21="Buy",$D21="Reward"),SUM($F21)+SUM($G21),0)))</f>
        <v/>
      </c>
      <c r="L21" s="17" t="str">
        <f>IF(OR($C21="",$D21&lt;&gt;"Sell"),"",IF(SUM($H21)&gt;0,SUM($F21)-SUM($G21)-SUM($I21)*IF(SUM($E21)&gt;SUM($H21),SUM($H21),SUM($E21))/SUM($H21),""))</f>
        <v/>
      </c>
      <c r="M21" s="20" t="str">
        <f>IF($D21="","",IF($C21="","Missing coin",IF(AND($D21&lt;&gt;"Buy",$D21&lt;&gt;"Sell",$D21&lt;&gt;"Fee",$D21&lt;&gt;"Reward",$D21&lt;&gt;"Transfer"),"Unknown type",IF(SUM($E21)&lt;=0,"Missing quantity",IF(COUNTIF('Portfolio'!$A$9:$A$58,$C21)=0,"Coin missing from the Portfolio tab",IF(AND($D21="Sell",SUM($E21)&gt;SUM($H21)+0.000000000001),"Sale larger than holdings",IF(AND($D21="Fee",SUM($E21)&gt;SUM($H21)+0.000000000001),"Fee larger than holdings",IF(AND(OR($D21="Buy",$D21="Sell"),SUM($F21)&lt;=0),"Missing amount",IF(AND(ISNUMBER($A21),SUM($A21)&lt;MAX($A$4:$A20)),"Date out of chronological order","OK")))))))))</f>
        <v/>
      </c>
    </row>
    <row r="22" spans="1:13" x14ac:dyDescent="0.25">
      <c r="A22" s="21"/>
      <c r="B22" s="13"/>
      <c r="C22" s="13"/>
      <c r="D22" s="13"/>
      <c r="E22" s="22"/>
      <c r="F22" s="14"/>
      <c r="G22" s="14"/>
      <c r="H22" s="16" t="str">
        <f>IF(OR($D22="",$C22=""),"",ROUND(SUMIFS($J$4:$J21,$C$4:$C21,$C22),10))</f>
        <v/>
      </c>
      <c r="I22" s="15" t="str">
        <f>IF(OR($D22="",$C22=""),"",ROUND(SUMIFS($K$4:$K21,$C$4:$C21,$C22),8))</f>
        <v/>
      </c>
      <c r="J22" s="16" t="str">
        <f>IF(OR($D22="",$C22=""),"",IF(OR($D22="Buy",$D22="Reward"),SUM($E22),IF(OR($D22="Sell",$D22="Fee"),-SUM($E22),0)))</f>
        <v/>
      </c>
      <c r="K22" s="17" t="str">
        <f>IF(OR($D22="",$C22=""),"",IF($D22="Sell",IF(SUM($H22)&gt;0,-SUM($I22)*IF(SUM($E22)&gt;SUM($H22),SUM($H22),SUM($E22))/SUM($H22),-SUM($I22)),IF(OR($D22="Buy",$D22="Reward"),SUM($F22)+SUM($G22),0)))</f>
        <v/>
      </c>
      <c r="L22" s="17" t="str">
        <f>IF(OR($C22="",$D22&lt;&gt;"Sell"),"",IF(SUM($H22)&gt;0,SUM($F22)-SUM($G22)-SUM($I22)*IF(SUM($E22)&gt;SUM($H22),SUM($H22),SUM($E22))/SUM($H22),""))</f>
        <v/>
      </c>
      <c r="M22" s="20" t="str">
        <f>IF($D22="","",IF($C22="","Missing coin",IF(AND($D22&lt;&gt;"Buy",$D22&lt;&gt;"Sell",$D22&lt;&gt;"Fee",$D22&lt;&gt;"Reward",$D22&lt;&gt;"Transfer"),"Unknown type",IF(SUM($E22)&lt;=0,"Missing quantity",IF(COUNTIF('Portfolio'!$A$9:$A$58,$C22)=0,"Coin missing from the Portfolio tab",IF(AND($D22="Sell",SUM($E22)&gt;SUM($H22)+0.000000000001),"Sale larger than holdings",IF(AND($D22="Fee",SUM($E22)&gt;SUM($H22)+0.000000000001),"Fee larger than holdings",IF(AND(OR($D22="Buy",$D22="Sell"),SUM($F22)&lt;=0),"Missing amount",IF(AND(ISNUMBER($A22),SUM($A22)&lt;MAX($A$4:$A21)),"Date out of chronological order","OK")))))))))</f>
        <v/>
      </c>
    </row>
    <row r="23" spans="1:13" x14ac:dyDescent="0.25">
      <c r="A23" s="21"/>
      <c r="B23" s="13"/>
      <c r="C23" s="13"/>
      <c r="D23" s="13"/>
      <c r="E23" s="22"/>
      <c r="F23" s="14"/>
      <c r="G23" s="14"/>
      <c r="H23" s="16" t="str">
        <f>IF(OR($D23="",$C23=""),"",ROUND(SUMIFS($J$4:$J22,$C$4:$C22,$C23),10))</f>
        <v/>
      </c>
      <c r="I23" s="15" t="str">
        <f>IF(OR($D23="",$C23=""),"",ROUND(SUMIFS($K$4:$K22,$C$4:$C22,$C23),8))</f>
        <v/>
      </c>
      <c r="J23" s="16" t="str">
        <f>IF(OR($D23="",$C23=""),"",IF(OR($D23="Buy",$D23="Reward"),SUM($E23),IF(OR($D23="Sell",$D23="Fee"),-SUM($E23),0)))</f>
        <v/>
      </c>
      <c r="K23" s="17" t="str">
        <f>IF(OR($D23="",$C23=""),"",IF($D23="Sell",IF(SUM($H23)&gt;0,-SUM($I23)*IF(SUM($E23)&gt;SUM($H23),SUM($H23),SUM($E23))/SUM($H23),-SUM($I23)),IF(OR($D23="Buy",$D23="Reward"),SUM($F23)+SUM($G23),0)))</f>
        <v/>
      </c>
      <c r="L23" s="17" t="str">
        <f>IF(OR($C23="",$D23&lt;&gt;"Sell"),"",IF(SUM($H23)&gt;0,SUM($F23)-SUM($G23)-SUM($I23)*IF(SUM($E23)&gt;SUM($H23),SUM($H23),SUM($E23))/SUM($H23),""))</f>
        <v/>
      </c>
      <c r="M23" s="20" t="str">
        <f>IF($D23="","",IF($C23="","Missing coin",IF(AND($D23&lt;&gt;"Buy",$D23&lt;&gt;"Sell",$D23&lt;&gt;"Fee",$D23&lt;&gt;"Reward",$D23&lt;&gt;"Transfer"),"Unknown type",IF(SUM($E23)&lt;=0,"Missing quantity",IF(COUNTIF('Portfolio'!$A$9:$A$58,$C23)=0,"Coin missing from the Portfolio tab",IF(AND($D23="Sell",SUM($E23)&gt;SUM($H23)+0.000000000001),"Sale larger than holdings",IF(AND($D23="Fee",SUM($E23)&gt;SUM($H23)+0.000000000001),"Fee larger than holdings",IF(AND(OR($D23="Buy",$D23="Sell"),SUM($F23)&lt;=0),"Missing amount",IF(AND(ISNUMBER($A23),SUM($A23)&lt;MAX($A$4:$A22)),"Date out of chronological order","OK")))))))))</f>
        <v/>
      </c>
    </row>
    <row r="24" spans="1:13" x14ac:dyDescent="0.25">
      <c r="A24" s="21"/>
      <c r="B24" s="13"/>
      <c r="C24" s="13"/>
      <c r="D24" s="13"/>
      <c r="E24" s="22"/>
      <c r="F24" s="14"/>
      <c r="G24" s="14"/>
      <c r="H24" s="16" t="str">
        <f>IF(OR($D24="",$C24=""),"",ROUND(SUMIFS($J$4:$J23,$C$4:$C23,$C24),10))</f>
        <v/>
      </c>
      <c r="I24" s="15" t="str">
        <f>IF(OR($D24="",$C24=""),"",ROUND(SUMIFS($K$4:$K23,$C$4:$C23,$C24),8))</f>
        <v/>
      </c>
      <c r="J24" s="16" t="str">
        <f>IF(OR($D24="",$C24=""),"",IF(OR($D24="Buy",$D24="Reward"),SUM($E24),IF(OR($D24="Sell",$D24="Fee"),-SUM($E24),0)))</f>
        <v/>
      </c>
      <c r="K24" s="17" t="str">
        <f>IF(OR($D24="",$C24=""),"",IF($D24="Sell",IF(SUM($H24)&gt;0,-SUM($I24)*IF(SUM($E24)&gt;SUM($H24),SUM($H24),SUM($E24))/SUM($H24),-SUM($I24)),IF(OR($D24="Buy",$D24="Reward"),SUM($F24)+SUM($G24),0)))</f>
        <v/>
      </c>
      <c r="L24" s="17" t="str">
        <f>IF(OR($C24="",$D24&lt;&gt;"Sell"),"",IF(SUM($H24)&gt;0,SUM($F24)-SUM($G24)-SUM($I24)*IF(SUM($E24)&gt;SUM($H24),SUM($H24),SUM($E24))/SUM($H24),""))</f>
        <v/>
      </c>
      <c r="M24" s="20" t="str">
        <f>IF($D24="","",IF($C24="","Missing coin",IF(AND($D24&lt;&gt;"Buy",$D24&lt;&gt;"Sell",$D24&lt;&gt;"Fee",$D24&lt;&gt;"Reward",$D24&lt;&gt;"Transfer"),"Unknown type",IF(SUM($E24)&lt;=0,"Missing quantity",IF(COUNTIF('Portfolio'!$A$9:$A$58,$C24)=0,"Coin missing from the Portfolio tab",IF(AND($D24="Sell",SUM($E24)&gt;SUM($H24)+0.000000000001),"Sale larger than holdings",IF(AND($D24="Fee",SUM($E24)&gt;SUM($H24)+0.000000000001),"Fee larger than holdings",IF(AND(OR($D24="Buy",$D24="Sell"),SUM($F24)&lt;=0),"Missing amount",IF(AND(ISNUMBER($A24),SUM($A24)&lt;MAX($A$4:$A23)),"Date out of chronological order","OK")))))))))</f>
        <v/>
      </c>
    </row>
    <row r="25" spans="1:13" x14ac:dyDescent="0.25">
      <c r="A25" s="21"/>
      <c r="B25" s="13"/>
      <c r="C25" s="13"/>
      <c r="D25" s="13"/>
      <c r="E25" s="22"/>
      <c r="F25" s="14"/>
      <c r="G25" s="14"/>
      <c r="H25" s="16" t="str">
        <f>IF(OR($D25="",$C25=""),"",ROUND(SUMIFS($J$4:$J24,$C$4:$C24,$C25),10))</f>
        <v/>
      </c>
      <c r="I25" s="15" t="str">
        <f>IF(OR($D25="",$C25=""),"",ROUND(SUMIFS($K$4:$K24,$C$4:$C24,$C25),8))</f>
        <v/>
      </c>
      <c r="J25" s="16" t="str">
        <f>IF(OR($D25="",$C25=""),"",IF(OR($D25="Buy",$D25="Reward"),SUM($E25),IF(OR($D25="Sell",$D25="Fee"),-SUM($E25),0)))</f>
        <v/>
      </c>
      <c r="K25" s="17" t="str">
        <f>IF(OR($D25="",$C25=""),"",IF($D25="Sell",IF(SUM($H25)&gt;0,-SUM($I25)*IF(SUM($E25)&gt;SUM($H25),SUM($H25),SUM($E25))/SUM($H25),-SUM($I25)),IF(OR($D25="Buy",$D25="Reward"),SUM($F25)+SUM($G25),0)))</f>
        <v/>
      </c>
      <c r="L25" s="17" t="str">
        <f>IF(OR($C25="",$D25&lt;&gt;"Sell"),"",IF(SUM($H25)&gt;0,SUM($F25)-SUM($G25)-SUM($I25)*IF(SUM($E25)&gt;SUM($H25),SUM($H25),SUM($E25))/SUM($H25),""))</f>
        <v/>
      </c>
      <c r="M25" s="20" t="str">
        <f>IF($D25="","",IF($C25="","Missing coin",IF(AND($D25&lt;&gt;"Buy",$D25&lt;&gt;"Sell",$D25&lt;&gt;"Fee",$D25&lt;&gt;"Reward",$D25&lt;&gt;"Transfer"),"Unknown type",IF(SUM($E25)&lt;=0,"Missing quantity",IF(COUNTIF('Portfolio'!$A$9:$A$58,$C25)=0,"Coin missing from the Portfolio tab",IF(AND($D25="Sell",SUM($E25)&gt;SUM($H25)+0.000000000001),"Sale larger than holdings",IF(AND($D25="Fee",SUM($E25)&gt;SUM($H25)+0.000000000001),"Fee larger than holdings",IF(AND(OR($D25="Buy",$D25="Sell"),SUM($F25)&lt;=0),"Missing amount",IF(AND(ISNUMBER($A25),SUM($A25)&lt;MAX($A$4:$A24)),"Date out of chronological order","OK")))))))))</f>
        <v/>
      </c>
    </row>
    <row r="26" spans="1:13" x14ac:dyDescent="0.25">
      <c r="A26" s="21"/>
      <c r="B26" s="13"/>
      <c r="C26" s="13"/>
      <c r="D26" s="13"/>
      <c r="E26" s="22"/>
      <c r="F26" s="14"/>
      <c r="G26" s="14"/>
      <c r="H26" s="16" t="str">
        <f>IF(OR($D26="",$C26=""),"",ROUND(SUMIFS($J$4:$J25,$C$4:$C25,$C26),10))</f>
        <v/>
      </c>
      <c r="I26" s="15" t="str">
        <f>IF(OR($D26="",$C26=""),"",ROUND(SUMIFS($K$4:$K25,$C$4:$C25,$C26),8))</f>
        <v/>
      </c>
      <c r="J26" s="16" t="str">
        <f>IF(OR($D26="",$C26=""),"",IF(OR($D26="Buy",$D26="Reward"),SUM($E26),IF(OR($D26="Sell",$D26="Fee"),-SUM($E26),0)))</f>
        <v/>
      </c>
      <c r="K26" s="17" t="str">
        <f>IF(OR($D26="",$C26=""),"",IF($D26="Sell",IF(SUM($H26)&gt;0,-SUM($I26)*IF(SUM($E26)&gt;SUM($H26),SUM($H26),SUM($E26))/SUM($H26),-SUM($I26)),IF(OR($D26="Buy",$D26="Reward"),SUM($F26)+SUM($G26),0)))</f>
        <v/>
      </c>
      <c r="L26" s="17" t="str">
        <f>IF(OR($C26="",$D26&lt;&gt;"Sell"),"",IF(SUM($H26)&gt;0,SUM($F26)-SUM($G26)-SUM($I26)*IF(SUM($E26)&gt;SUM($H26),SUM($H26),SUM($E26))/SUM($H26),""))</f>
        <v/>
      </c>
      <c r="M26" s="20" t="str">
        <f>IF($D26="","",IF($C26="","Missing coin",IF(AND($D26&lt;&gt;"Buy",$D26&lt;&gt;"Sell",$D26&lt;&gt;"Fee",$D26&lt;&gt;"Reward",$D26&lt;&gt;"Transfer"),"Unknown type",IF(SUM($E26)&lt;=0,"Missing quantity",IF(COUNTIF('Portfolio'!$A$9:$A$58,$C26)=0,"Coin missing from the Portfolio tab",IF(AND($D26="Sell",SUM($E26)&gt;SUM($H26)+0.000000000001),"Sale larger than holdings",IF(AND($D26="Fee",SUM($E26)&gt;SUM($H26)+0.000000000001),"Fee larger than holdings",IF(AND(OR($D26="Buy",$D26="Sell"),SUM($F26)&lt;=0),"Missing amount",IF(AND(ISNUMBER($A26),SUM($A26)&lt;MAX($A$4:$A25)),"Date out of chronological order","OK")))))))))</f>
        <v/>
      </c>
    </row>
    <row r="27" spans="1:13" x14ac:dyDescent="0.25">
      <c r="A27" s="21"/>
      <c r="B27" s="13"/>
      <c r="C27" s="13"/>
      <c r="D27" s="13"/>
      <c r="E27" s="22"/>
      <c r="F27" s="14"/>
      <c r="G27" s="14"/>
      <c r="H27" s="16" t="str">
        <f>IF(OR($D27="",$C27=""),"",ROUND(SUMIFS($J$4:$J26,$C$4:$C26,$C27),10))</f>
        <v/>
      </c>
      <c r="I27" s="15" t="str">
        <f>IF(OR($D27="",$C27=""),"",ROUND(SUMIFS($K$4:$K26,$C$4:$C26,$C27),8))</f>
        <v/>
      </c>
      <c r="J27" s="16" t="str">
        <f>IF(OR($D27="",$C27=""),"",IF(OR($D27="Buy",$D27="Reward"),SUM($E27),IF(OR($D27="Sell",$D27="Fee"),-SUM($E27),0)))</f>
        <v/>
      </c>
      <c r="K27" s="17" t="str">
        <f>IF(OR($D27="",$C27=""),"",IF($D27="Sell",IF(SUM($H27)&gt;0,-SUM($I27)*IF(SUM($E27)&gt;SUM($H27),SUM($H27),SUM($E27))/SUM($H27),-SUM($I27)),IF(OR($D27="Buy",$D27="Reward"),SUM($F27)+SUM($G27),0)))</f>
        <v/>
      </c>
      <c r="L27" s="17" t="str">
        <f>IF(OR($C27="",$D27&lt;&gt;"Sell"),"",IF(SUM($H27)&gt;0,SUM($F27)-SUM($G27)-SUM($I27)*IF(SUM($E27)&gt;SUM($H27),SUM($H27),SUM($E27))/SUM($H27),""))</f>
        <v/>
      </c>
      <c r="M27" s="20" t="str">
        <f>IF($D27="","",IF($C27="","Missing coin",IF(AND($D27&lt;&gt;"Buy",$D27&lt;&gt;"Sell",$D27&lt;&gt;"Fee",$D27&lt;&gt;"Reward",$D27&lt;&gt;"Transfer"),"Unknown type",IF(SUM($E27)&lt;=0,"Missing quantity",IF(COUNTIF('Portfolio'!$A$9:$A$58,$C27)=0,"Coin missing from the Portfolio tab",IF(AND($D27="Sell",SUM($E27)&gt;SUM($H27)+0.000000000001),"Sale larger than holdings",IF(AND($D27="Fee",SUM($E27)&gt;SUM($H27)+0.000000000001),"Fee larger than holdings",IF(AND(OR($D27="Buy",$D27="Sell"),SUM($F27)&lt;=0),"Missing amount",IF(AND(ISNUMBER($A27),SUM($A27)&lt;MAX($A$4:$A26)),"Date out of chronological order","OK")))))))))</f>
        <v/>
      </c>
    </row>
    <row r="28" spans="1:13" x14ac:dyDescent="0.25">
      <c r="A28" s="21"/>
      <c r="B28" s="13"/>
      <c r="C28" s="13"/>
      <c r="D28" s="13"/>
      <c r="E28" s="22"/>
      <c r="F28" s="14"/>
      <c r="G28" s="14"/>
      <c r="H28" s="16" t="str">
        <f>IF(OR($D28="",$C28=""),"",ROUND(SUMIFS($J$4:$J27,$C$4:$C27,$C28),10))</f>
        <v/>
      </c>
      <c r="I28" s="15" t="str">
        <f>IF(OR($D28="",$C28=""),"",ROUND(SUMIFS($K$4:$K27,$C$4:$C27,$C28),8))</f>
        <v/>
      </c>
      <c r="J28" s="16" t="str">
        <f>IF(OR($D28="",$C28=""),"",IF(OR($D28="Buy",$D28="Reward"),SUM($E28),IF(OR($D28="Sell",$D28="Fee"),-SUM($E28),0)))</f>
        <v/>
      </c>
      <c r="K28" s="17" t="str">
        <f>IF(OR($D28="",$C28=""),"",IF($D28="Sell",IF(SUM($H28)&gt;0,-SUM($I28)*IF(SUM($E28)&gt;SUM($H28),SUM($H28),SUM($E28))/SUM($H28),-SUM($I28)),IF(OR($D28="Buy",$D28="Reward"),SUM($F28)+SUM($G28),0)))</f>
        <v/>
      </c>
      <c r="L28" s="17" t="str">
        <f>IF(OR($C28="",$D28&lt;&gt;"Sell"),"",IF(SUM($H28)&gt;0,SUM($F28)-SUM($G28)-SUM($I28)*IF(SUM($E28)&gt;SUM($H28),SUM($H28),SUM($E28))/SUM($H28),""))</f>
        <v/>
      </c>
      <c r="M28" s="20" t="str">
        <f>IF($D28="","",IF($C28="","Missing coin",IF(AND($D28&lt;&gt;"Buy",$D28&lt;&gt;"Sell",$D28&lt;&gt;"Fee",$D28&lt;&gt;"Reward",$D28&lt;&gt;"Transfer"),"Unknown type",IF(SUM($E28)&lt;=0,"Missing quantity",IF(COUNTIF('Portfolio'!$A$9:$A$58,$C28)=0,"Coin missing from the Portfolio tab",IF(AND($D28="Sell",SUM($E28)&gt;SUM($H28)+0.000000000001),"Sale larger than holdings",IF(AND($D28="Fee",SUM($E28)&gt;SUM($H28)+0.000000000001),"Fee larger than holdings",IF(AND(OR($D28="Buy",$D28="Sell"),SUM($F28)&lt;=0),"Missing amount",IF(AND(ISNUMBER($A28),SUM($A28)&lt;MAX($A$4:$A27)),"Date out of chronological order","OK")))))))))</f>
        <v/>
      </c>
    </row>
    <row r="29" spans="1:13" x14ac:dyDescent="0.25">
      <c r="A29" s="21"/>
      <c r="B29" s="13"/>
      <c r="C29" s="13"/>
      <c r="D29" s="13"/>
      <c r="E29" s="22"/>
      <c r="F29" s="14"/>
      <c r="G29" s="14"/>
      <c r="H29" s="16" t="str">
        <f>IF(OR($D29="",$C29=""),"",ROUND(SUMIFS($J$4:$J28,$C$4:$C28,$C29),10))</f>
        <v/>
      </c>
      <c r="I29" s="15" t="str">
        <f>IF(OR($D29="",$C29=""),"",ROUND(SUMIFS($K$4:$K28,$C$4:$C28,$C29),8))</f>
        <v/>
      </c>
      <c r="J29" s="16" t="str">
        <f>IF(OR($D29="",$C29=""),"",IF(OR($D29="Buy",$D29="Reward"),SUM($E29),IF(OR($D29="Sell",$D29="Fee"),-SUM($E29),0)))</f>
        <v/>
      </c>
      <c r="K29" s="17" t="str">
        <f>IF(OR($D29="",$C29=""),"",IF($D29="Sell",IF(SUM($H29)&gt;0,-SUM($I29)*IF(SUM($E29)&gt;SUM($H29),SUM($H29),SUM($E29))/SUM($H29),-SUM($I29)),IF(OR($D29="Buy",$D29="Reward"),SUM($F29)+SUM($G29),0)))</f>
        <v/>
      </c>
      <c r="L29" s="17" t="str">
        <f>IF(OR($C29="",$D29&lt;&gt;"Sell"),"",IF(SUM($H29)&gt;0,SUM($F29)-SUM($G29)-SUM($I29)*IF(SUM($E29)&gt;SUM($H29),SUM($H29),SUM($E29))/SUM($H29),""))</f>
        <v/>
      </c>
      <c r="M29" s="20" t="str">
        <f>IF($D29="","",IF($C29="","Missing coin",IF(AND($D29&lt;&gt;"Buy",$D29&lt;&gt;"Sell",$D29&lt;&gt;"Fee",$D29&lt;&gt;"Reward",$D29&lt;&gt;"Transfer"),"Unknown type",IF(SUM($E29)&lt;=0,"Missing quantity",IF(COUNTIF('Portfolio'!$A$9:$A$58,$C29)=0,"Coin missing from the Portfolio tab",IF(AND($D29="Sell",SUM($E29)&gt;SUM($H29)+0.000000000001),"Sale larger than holdings",IF(AND($D29="Fee",SUM($E29)&gt;SUM($H29)+0.000000000001),"Fee larger than holdings",IF(AND(OR($D29="Buy",$D29="Sell"),SUM($F29)&lt;=0),"Missing amount",IF(AND(ISNUMBER($A29),SUM($A29)&lt;MAX($A$4:$A28)),"Date out of chronological order","OK")))))))))</f>
        <v/>
      </c>
    </row>
    <row r="30" spans="1:13" x14ac:dyDescent="0.25">
      <c r="A30" s="21"/>
      <c r="B30" s="13"/>
      <c r="C30" s="13"/>
      <c r="D30" s="13"/>
      <c r="E30" s="22"/>
      <c r="F30" s="14"/>
      <c r="G30" s="14"/>
      <c r="H30" s="16" t="str">
        <f>IF(OR($D30="",$C30=""),"",ROUND(SUMIFS($J$4:$J29,$C$4:$C29,$C30),10))</f>
        <v/>
      </c>
      <c r="I30" s="15" t="str">
        <f>IF(OR($D30="",$C30=""),"",ROUND(SUMIFS($K$4:$K29,$C$4:$C29,$C30),8))</f>
        <v/>
      </c>
      <c r="J30" s="16" t="str">
        <f>IF(OR($D30="",$C30=""),"",IF(OR($D30="Buy",$D30="Reward"),SUM($E30),IF(OR($D30="Sell",$D30="Fee"),-SUM($E30),0)))</f>
        <v/>
      </c>
      <c r="K30" s="17" t="str">
        <f>IF(OR($D30="",$C30=""),"",IF($D30="Sell",IF(SUM($H30)&gt;0,-SUM($I30)*IF(SUM($E30)&gt;SUM($H30),SUM($H30),SUM($E30))/SUM($H30),-SUM($I30)),IF(OR($D30="Buy",$D30="Reward"),SUM($F30)+SUM($G30),0)))</f>
        <v/>
      </c>
      <c r="L30" s="17" t="str">
        <f>IF(OR($C30="",$D30&lt;&gt;"Sell"),"",IF(SUM($H30)&gt;0,SUM($F30)-SUM($G30)-SUM($I30)*IF(SUM($E30)&gt;SUM($H30),SUM($H30),SUM($E30))/SUM($H30),""))</f>
        <v/>
      </c>
      <c r="M30" s="20" t="str">
        <f>IF($D30="","",IF($C30="","Missing coin",IF(AND($D30&lt;&gt;"Buy",$D30&lt;&gt;"Sell",$D30&lt;&gt;"Fee",$D30&lt;&gt;"Reward",$D30&lt;&gt;"Transfer"),"Unknown type",IF(SUM($E30)&lt;=0,"Missing quantity",IF(COUNTIF('Portfolio'!$A$9:$A$58,$C30)=0,"Coin missing from the Portfolio tab",IF(AND($D30="Sell",SUM($E30)&gt;SUM($H30)+0.000000000001),"Sale larger than holdings",IF(AND($D30="Fee",SUM($E30)&gt;SUM($H30)+0.000000000001),"Fee larger than holdings",IF(AND(OR($D30="Buy",$D30="Sell"),SUM($F30)&lt;=0),"Missing amount",IF(AND(ISNUMBER($A30),SUM($A30)&lt;MAX($A$4:$A29)),"Date out of chronological order","OK")))))))))</f>
        <v/>
      </c>
    </row>
    <row r="31" spans="1:13" x14ac:dyDescent="0.25">
      <c r="A31" s="21"/>
      <c r="B31" s="13"/>
      <c r="C31" s="13"/>
      <c r="D31" s="13"/>
      <c r="E31" s="22"/>
      <c r="F31" s="14"/>
      <c r="G31" s="14"/>
      <c r="H31" s="16" t="str">
        <f>IF(OR($D31="",$C31=""),"",ROUND(SUMIFS($J$4:$J30,$C$4:$C30,$C31),10))</f>
        <v/>
      </c>
      <c r="I31" s="15" t="str">
        <f>IF(OR($D31="",$C31=""),"",ROUND(SUMIFS($K$4:$K30,$C$4:$C30,$C31),8))</f>
        <v/>
      </c>
      <c r="J31" s="16" t="str">
        <f>IF(OR($D31="",$C31=""),"",IF(OR($D31="Buy",$D31="Reward"),SUM($E31),IF(OR($D31="Sell",$D31="Fee"),-SUM($E31),0)))</f>
        <v/>
      </c>
      <c r="K31" s="17" t="str">
        <f>IF(OR($D31="",$C31=""),"",IF($D31="Sell",IF(SUM($H31)&gt;0,-SUM($I31)*IF(SUM($E31)&gt;SUM($H31),SUM($H31),SUM($E31))/SUM($H31),-SUM($I31)),IF(OR($D31="Buy",$D31="Reward"),SUM($F31)+SUM($G31),0)))</f>
        <v/>
      </c>
      <c r="L31" s="17" t="str">
        <f>IF(OR($C31="",$D31&lt;&gt;"Sell"),"",IF(SUM($H31)&gt;0,SUM($F31)-SUM($G31)-SUM($I31)*IF(SUM($E31)&gt;SUM($H31),SUM($H31),SUM($E31))/SUM($H31),""))</f>
        <v/>
      </c>
      <c r="M31" s="20" t="str">
        <f>IF($D31="","",IF($C31="","Missing coin",IF(AND($D31&lt;&gt;"Buy",$D31&lt;&gt;"Sell",$D31&lt;&gt;"Fee",$D31&lt;&gt;"Reward",$D31&lt;&gt;"Transfer"),"Unknown type",IF(SUM($E31)&lt;=0,"Missing quantity",IF(COUNTIF('Portfolio'!$A$9:$A$58,$C31)=0,"Coin missing from the Portfolio tab",IF(AND($D31="Sell",SUM($E31)&gt;SUM($H31)+0.000000000001),"Sale larger than holdings",IF(AND($D31="Fee",SUM($E31)&gt;SUM($H31)+0.000000000001),"Fee larger than holdings",IF(AND(OR($D31="Buy",$D31="Sell"),SUM($F31)&lt;=0),"Missing amount",IF(AND(ISNUMBER($A31),SUM($A31)&lt;MAX($A$4:$A30)),"Date out of chronological order","OK")))))))))</f>
        <v/>
      </c>
    </row>
    <row r="32" spans="1:13" x14ac:dyDescent="0.25">
      <c r="A32" s="21"/>
      <c r="B32" s="13"/>
      <c r="C32" s="13"/>
      <c r="D32" s="13"/>
      <c r="E32" s="22"/>
      <c r="F32" s="14"/>
      <c r="G32" s="14"/>
      <c r="H32" s="16" t="str">
        <f>IF(OR($D32="",$C32=""),"",ROUND(SUMIFS($J$4:$J31,$C$4:$C31,$C32),10))</f>
        <v/>
      </c>
      <c r="I32" s="15" t="str">
        <f>IF(OR($D32="",$C32=""),"",ROUND(SUMIFS($K$4:$K31,$C$4:$C31,$C32),8))</f>
        <v/>
      </c>
      <c r="J32" s="16" t="str">
        <f>IF(OR($D32="",$C32=""),"",IF(OR($D32="Buy",$D32="Reward"),SUM($E32),IF(OR($D32="Sell",$D32="Fee"),-SUM($E32),0)))</f>
        <v/>
      </c>
      <c r="K32" s="17" t="str">
        <f>IF(OR($D32="",$C32=""),"",IF($D32="Sell",IF(SUM($H32)&gt;0,-SUM($I32)*IF(SUM($E32)&gt;SUM($H32),SUM($H32),SUM($E32))/SUM($H32),-SUM($I32)),IF(OR($D32="Buy",$D32="Reward"),SUM($F32)+SUM($G32),0)))</f>
        <v/>
      </c>
      <c r="L32" s="17" t="str">
        <f>IF(OR($C32="",$D32&lt;&gt;"Sell"),"",IF(SUM($H32)&gt;0,SUM($F32)-SUM($G32)-SUM($I32)*IF(SUM($E32)&gt;SUM($H32),SUM($H32),SUM($E32))/SUM($H32),""))</f>
        <v/>
      </c>
      <c r="M32" s="20" t="str">
        <f>IF($D32="","",IF($C32="","Missing coin",IF(AND($D32&lt;&gt;"Buy",$D32&lt;&gt;"Sell",$D32&lt;&gt;"Fee",$D32&lt;&gt;"Reward",$D32&lt;&gt;"Transfer"),"Unknown type",IF(SUM($E32)&lt;=0,"Missing quantity",IF(COUNTIF('Portfolio'!$A$9:$A$58,$C32)=0,"Coin missing from the Portfolio tab",IF(AND($D32="Sell",SUM($E32)&gt;SUM($H32)+0.000000000001),"Sale larger than holdings",IF(AND($D32="Fee",SUM($E32)&gt;SUM($H32)+0.000000000001),"Fee larger than holdings",IF(AND(OR($D32="Buy",$D32="Sell"),SUM($F32)&lt;=0),"Missing amount",IF(AND(ISNUMBER($A32),SUM($A32)&lt;MAX($A$4:$A31)),"Date out of chronological order","OK")))))))))</f>
        <v/>
      </c>
    </row>
    <row r="33" spans="1:13" x14ac:dyDescent="0.25">
      <c r="A33" s="21"/>
      <c r="B33" s="13"/>
      <c r="C33" s="13"/>
      <c r="D33" s="13"/>
      <c r="E33" s="22"/>
      <c r="F33" s="14"/>
      <c r="G33" s="14"/>
      <c r="H33" s="16" t="str">
        <f>IF(OR($D33="",$C33=""),"",ROUND(SUMIFS($J$4:$J32,$C$4:$C32,$C33),10))</f>
        <v/>
      </c>
      <c r="I33" s="15" t="str">
        <f>IF(OR($D33="",$C33=""),"",ROUND(SUMIFS($K$4:$K32,$C$4:$C32,$C33),8))</f>
        <v/>
      </c>
      <c r="J33" s="16" t="str">
        <f>IF(OR($D33="",$C33=""),"",IF(OR($D33="Buy",$D33="Reward"),SUM($E33),IF(OR($D33="Sell",$D33="Fee"),-SUM($E33),0)))</f>
        <v/>
      </c>
      <c r="K33" s="17" t="str">
        <f>IF(OR($D33="",$C33=""),"",IF($D33="Sell",IF(SUM($H33)&gt;0,-SUM($I33)*IF(SUM($E33)&gt;SUM($H33),SUM($H33),SUM($E33))/SUM($H33),-SUM($I33)),IF(OR($D33="Buy",$D33="Reward"),SUM($F33)+SUM($G33),0)))</f>
        <v/>
      </c>
      <c r="L33" s="17" t="str">
        <f>IF(OR($C33="",$D33&lt;&gt;"Sell"),"",IF(SUM($H33)&gt;0,SUM($F33)-SUM($G33)-SUM($I33)*IF(SUM($E33)&gt;SUM($H33),SUM($H33),SUM($E33))/SUM($H33),""))</f>
        <v/>
      </c>
      <c r="M33" s="20" t="str">
        <f>IF($D33="","",IF($C33="","Missing coin",IF(AND($D33&lt;&gt;"Buy",$D33&lt;&gt;"Sell",$D33&lt;&gt;"Fee",$D33&lt;&gt;"Reward",$D33&lt;&gt;"Transfer"),"Unknown type",IF(SUM($E33)&lt;=0,"Missing quantity",IF(COUNTIF('Portfolio'!$A$9:$A$58,$C33)=0,"Coin missing from the Portfolio tab",IF(AND($D33="Sell",SUM($E33)&gt;SUM($H33)+0.000000000001),"Sale larger than holdings",IF(AND($D33="Fee",SUM($E33)&gt;SUM($H33)+0.000000000001),"Fee larger than holdings",IF(AND(OR($D33="Buy",$D33="Sell"),SUM($F33)&lt;=0),"Missing amount",IF(AND(ISNUMBER($A33),SUM($A33)&lt;MAX($A$4:$A32)),"Date out of chronological order","OK")))))))))</f>
        <v/>
      </c>
    </row>
    <row r="34" spans="1:13" x14ac:dyDescent="0.25">
      <c r="A34" s="21"/>
      <c r="B34" s="13"/>
      <c r="C34" s="13"/>
      <c r="D34" s="13"/>
      <c r="E34" s="22"/>
      <c r="F34" s="14"/>
      <c r="G34" s="14"/>
      <c r="H34" s="16" t="str">
        <f>IF(OR($D34="",$C34=""),"",ROUND(SUMIFS($J$4:$J33,$C$4:$C33,$C34),10))</f>
        <v/>
      </c>
      <c r="I34" s="15" t="str">
        <f>IF(OR($D34="",$C34=""),"",ROUND(SUMIFS($K$4:$K33,$C$4:$C33,$C34),8))</f>
        <v/>
      </c>
      <c r="J34" s="16" t="str">
        <f>IF(OR($D34="",$C34=""),"",IF(OR($D34="Buy",$D34="Reward"),SUM($E34),IF(OR($D34="Sell",$D34="Fee"),-SUM($E34),0)))</f>
        <v/>
      </c>
      <c r="K34" s="17" t="str">
        <f>IF(OR($D34="",$C34=""),"",IF($D34="Sell",IF(SUM($H34)&gt;0,-SUM($I34)*IF(SUM($E34)&gt;SUM($H34),SUM($H34),SUM($E34))/SUM($H34),-SUM($I34)),IF(OR($D34="Buy",$D34="Reward"),SUM($F34)+SUM($G34),0)))</f>
        <v/>
      </c>
      <c r="L34" s="17" t="str">
        <f>IF(OR($C34="",$D34&lt;&gt;"Sell"),"",IF(SUM($H34)&gt;0,SUM($F34)-SUM($G34)-SUM($I34)*IF(SUM($E34)&gt;SUM($H34),SUM($H34),SUM($E34))/SUM($H34),""))</f>
        <v/>
      </c>
      <c r="M34" s="20" t="str">
        <f>IF($D34="","",IF($C34="","Missing coin",IF(AND($D34&lt;&gt;"Buy",$D34&lt;&gt;"Sell",$D34&lt;&gt;"Fee",$D34&lt;&gt;"Reward",$D34&lt;&gt;"Transfer"),"Unknown type",IF(SUM($E34)&lt;=0,"Missing quantity",IF(COUNTIF('Portfolio'!$A$9:$A$58,$C34)=0,"Coin missing from the Portfolio tab",IF(AND($D34="Sell",SUM($E34)&gt;SUM($H34)+0.000000000001),"Sale larger than holdings",IF(AND($D34="Fee",SUM($E34)&gt;SUM($H34)+0.000000000001),"Fee larger than holdings",IF(AND(OR($D34="Buy",$D34="Sell"),SUM($F34)&lt;=0),"Missing amount",IF(AND(ISNUMBER($A34),SUM($A34)&lt;MAX($A$4:$A33)),"Date out of chronological order","OK")))))))))</f>
        <v/>
      </c>
    </row>
    <row r="35" spans="1:13" x14ac:dyDescent="0.25">
      <c r="A35" s="21"/>
      <c r="B35" s="13"/>
      <c r="C35" s="13"/>
      <c r="D35" s="13"/>
      <c r="E35" s="22"/>
      <c r="F35" s="14"/>
      <c r="G35" s="14"/>
      <c r="H35" s="16" t="str">
        <f>IF(OR($D35="",$C35=""),"",ROUND(SUMIFS($J$4:$J34,$C$4:$C34,$C35),10))</f>
        <v/>
      </c>
      <c r="I35" s="15" t="str">
        <f>IF(OR($D35="",$C35=""),"",ROUND(SUMIFS($K$4:$K34,$C$4:$C34,$C35),8))</f>
        <v/>
      </c>
      <c r="J35" s="16" t="str">
        <f>IF(OR($D35="",$C35=""),"",IF(OR($D35="Buy",$D35="Reward"),SUM($E35),IF(OR($D35="Sell",$D35="Fee"),-SUM($E35),0)))</f>
        <v/>
      </c>
      <c r="K35" s="17" t="str">
        <f>IF(OR($D35="",$C35=""),"",IF($D35="Sell",IF(SUM($H35)&gt;0,-SUM($I35)*IF(SUM($E35)&gt;SUM($H35),SUM($H35),SUM($E35))/SUM($H35),-SUM($I35)),IF(OR($D35="Buy",$D35="Reward"),SUM($F35)+SUM($G35),0)))</f>
        <v/>
      </c>
      <c r="L35" s="17" t="str">
        <f>IF(OR($C35="",$D35&lt;&gt;"Sell"),"",IF(SUM($H35)&gt;0,SUM($F35)-SUM($G35)-SUM($I35)*IF(SUM($E35)&gt;SUM($H35),SUM($H35),SUM($E35))/SUM($H35),""))</f>
        <v/>
      </c>
      <c r="M35" s="20" t="str">
        <f>IF($D35="","",IF($C35="","Missing coin",IF(AND($D35&lt;&gt;"Buy",$D35&lt;&gt;"Sell",$D35&lt;&gt;"Fee",$D35&lt;&gt;"Reward",$D35&lt;&gt;"Transfer"),"Unknown type",IF(SUM($E35)&lt;=0,"Missing quantity",IF(COUNTIF('Portfolio'!$A$9:$A$58,$C35)=0,"Coin missing from the Portfolio tab",IF(AND($D35="Sell",SUM($E35)&gt;SUM($H35)+0.000000000001),"Sale larger than holdings",IF(AND($D35="Fee",SUM($E35)&gt;SUM($H35)+0.000000000001),"Fee larger than holdings",IF(AND(OR($D35="Buy",$D35="Sell"),SUM($F35)&lt;=0),"Missing amount",IF(AND(ISNUMBER($A35),SUM($A35)&lt;MAX($A$4:$A34)),"Date out of chronological order","OK")))))))))</f>
        <v/>
      </c>
    </row>
    <row r="36" spans="1:13" x14ac:dyDescent="0.25">
      <c r="A36" s="21"/>
      <c r="B36" s="13"/>
      <c r="C36" s="13"/>
      <c r="D36" s="13"/>
      <c r="E36" s="22"/>
      <c r="F36" s="14"/>
      <c r="G36" s="14"/>
      <c r="H36" s="16" t="str">
        <f>IF(OR($D36="",$C36=""),"",ROUND(SUMIFS($J$4:$J35,$C$4:$C35,$C36),10))</f>
        <v/>
      </c>
      <c r="I36" s="15" t="str">
        <f>IF(OR($D36="",$C36=""),"",ROUND(SUMIFS($K$4:$K35,$C$4:$C35,$C36),8))</f>
        <v/>
      </c>
      <c r="J36" s="16" t="str">
        <f>IF(OR($D36="",$C36=""),"",IF(OR($D36="Buy",$D36="Reward"),SUM($E36),IF(OR($D36="Sell",$D36="Fee"),-SUM($E36),0)))</f>
        <v/>
      </c>
      <c r="K36" s="17" t="str">
        <f>IF(OR($D36="",$C36=""),"",IF($D36="Sell",IF(SUM($H36)&gt;0,-SUM($I36)*IF(SUM($E36)&gt;SUM($H36),SUM($H36),SUM($E36))/SUM($H36),-SUM($I36)),IF(OR($D36="Buy",$D36="Reward"),SUM($F36)+SUM($G36),0)))</f>
        <v/>
      </c>
      <c r="L36" s="17" t="str">
        <f>IF(OR($C36="",$D36&lt;&gt;"Sell"),"",IF(SUM($H36)&gt;0,SUM($F36)-SUM($G36)-SUM($I36)*IF(SUM($E36)&gt;SUM($H36),SUM($H36),SUM($E36))/SUM($H36),""))</f>
        <v/>
      </c>
      <c r="M36" s="20" t="str">
        <f>IF($D36="","",IF($C36="","Missing coin",IF(AND($D36&lt;&gt;"Buy",$D36&lt;&gt;"Sell",$D36&lt;&gt;"Fee",$D36&lt;&gt;"Reward",$D36&lt;&gt;"Transfer"),"Unknown type",IF(SUM($E36)&lt;=0,"Missing quantity",IF(COUNTIF('Portfolio'!$A$9:$A$58,$C36)=0,"Coin missing from the Portfolio tab",IF(AND($D36="Sell",SUM($E36)&gt;SUM($H36)+0.000000000001),"Sale larger than holdings",IF(AND($D36="Fee",SUM($E36)&gt;SUM($H36)+0.000000000001),"Fee larger than holdings",IF(AND(OR($D36="Buy",$D36="Sell"),SUM($F36)&lt;=0),"Missing amount",IF(AND(ISNUMBER($A36),SUM($A36)&lt;MAX($A$4:$A35)),"Date out of chronological order","OK")))))))))</f>
        <v/>
      </c>
    </row>
    <row r="37" spans="1:13" x14ac:dyDescent="0.25">
      <c r="A37" s="21"/>
      <c r="B37" s="13"/>
      <c r="C37" s="13"/>
      <c r="D37" s="13"/>
      <c r="E37" s="22"/>
      <c r="F37" s="14"/>
      <c r="G37" s="14"/>
      <c r="H37" s="16" t="str">
        <f>IF(OR($D37="",$C37=""),"",ROUND(SUMIFS($J$4:$J36,$C$4:$C36,$C37),10))</f>
        <v/>
      </c>
      <c r="I37" s="15" t="str">
        <f>IF(OR($D37="",$C37=""),"",ROUND(SUMIFS($K$4:$K36,$C$4:$C36,$C37),8))</f>
        <v/>
      </c>
      <c r="J37" s="16" t="str">
        <f>IF(OR($D37="",$C37=""),"",IF(OR($D37="Buy",$D37="Reward"),SUM($E37),IF(OR($D37="Sell",$D37="Fee"),-SUM($E37),0)))</f>
        <v/>
      </c>
      <c r="K37" s="17" t="str">
        <f>IF(OR($D37="",$C37=""),"",IF($D37="Sell",IF(SUM($H37)&gt;0,-SUM($I37)*IF(SUM($E37)&gt;SUM($H37),SUM($H37),SUM($E37))/SUM($H37),-SUM($I37)),IF(OR($D37="Buy",$D37="Reward"),SUM($F37)+SUM($G37),0)))</f>
        <v/>
      </c>
      <c r="L37" s="17" t="str">
        <f>IF(OR($C37="",$D37&lt;&gt;"Sell"),"",IF(SUM($H37)&gt;0,SUM($F37)-SUM($G37)-SUM($I37)*IF(SUM($E37)&gt;SUM($H37),SUM($H37),SUM($E37))/SUM($H37),""))</f>
        <v/>
      </c>
      <c r="M37" s="20" t="str">
        <f>IF($D37="","",IF($C37="","Missing coin",IF(AND($D37&lt;&gt;"Buy",$D37&lt;&gt;"Sell",$D37&lt;&gt;"Fee",$D37&lt;&gt;"Reward",$D37&lt;&gt;"Transfer"),"Unknown type",IF(SUM($E37)&lt;=0,"Missing quantity",IF(COUNTIF('Portfolio'!$A$9:$A$58,$C37)=0,"Coin missing from the Portfolio tab",IF(AND($D37="Sell",SUM($E37)&gt;SUM($H37)+0.000000000001),"Sale larger than holdings",IF(AND($D37="Fee",SUM($E37)&gt;SUM($H37)+0.000000000001),"Fee larger than holdings",IF(AND(OR($D37="Buy",$D37="Sell"),SUM($F37)&lt;=0),"Missing amount",IF(AND(ISNUMBER($A37),SUM($A37)&lt;MAX($A$4:$A36)),"Date out of chronological order","OK")))))))))</f>
        <v/>
      </c>
    </row>
    <row r="38" spans="1:13" x14ac:dyDescent="0.25">
      <c r="A38" s="21"/>
      <c r="B38" s="13"/>
      <c r="C38" s="13"/>
      <c r="D38" s="13"/>
      <c r="E38" s="22"/>
      <c r="F38" s="14"/>
      <c r="G38" s="14"/>
      <c r="H38" s="16" t="str">
        <f>IF(OR($D38="",$C38=""),"",ROUND(SUMIFS($J$4:$J37,$C$4:$C37,$C38),10))</f>
        <v/>
      </c>
      <c r="I38" s="15" t="str">
        <f>IF(OR($D38="",$C38=""),"",ROUND(SUMIFS($K$4:$K37,$C$4:$C37,$C38),8))</f>
        <v/>
      </c>
      <c r="J38" s="16" t="str">
        <f>IF(OR($D38="",$C38=""),"",IF(OR($D38="Buy",$D38="Reward"),SUM($E38),IF(OR($D38="Sell",$D38="Fee"),-SUM($E38),0)))</f>
        <v/>
      </c>
      <c r="K38" s="17" t="str">
        <f>IF(OR($D38="",$C38=""),"",IF($D38="Sell",IF(SUM($H38)&gt;0,-SUM($I38)*IF(SUM($E38)&gt;SUM($H38),SUM($H38),SUM($E38))/SUM($H38),-SUM($I38)),IF(OR($D38="Buy",$D38="Reward"),SUM($F38)+SUM($G38),0)))</f>
        <v/>
      </c>
      <c r="L38" s="17" t="str">
        <f>IF(OR($C38="",$D38&lt;&gt;"Sell"),"",IF(SUM($H38)&gt;0,SUM($F38)-SUM($G38)-SUM($I38)*IF(SUM($E38)&gt;SUM($H38),SUM($H38),SUM($E38))/SUM($H38),""))</f>
        <v/>
      </c>
      <c r="M38" s="20" t="str">
        <f>IF($D38="","",IF($C38="","Missing coin",IF(AND($D38&lt;&gt;"Buy",$D38&lt;&gt;"Sell",$D38&lt;&gt;"Fee",$D38&lt;&gt;"Reward",$D38&lt;&gt;"Transfer"),"Unknown type",IF(SUM($E38)&lt;=0,"Missing quantity",IF(COUNTIF('Portfolio'!$A$9:$A$58,$C38)=0,"Coin missing from the Portfolio tab",IF(AND($D38="Sell",SUM($E38)&gt;SUM($H38)+0.000000000001),"Sale larger than holdings",IF(AND($D38="Fee",SUM($E38)&gt;SUM($H38)+0.000000000001),"Fee larger than holdings",IF(AND(OR($D38="Buy",$D38="Sell"),SUM($F38)&lt;=0),"Missing amount",IF(AND(ISNUMBER($A38),SUM($A38)&lt;MAX($A$4:$A37)),"Date out of chronological order","OK")))))))))</f>
        <v/>
      </c>
    </row>
    <row r="39" spans="1:13" x14ac:dyDescent="0.25">
      <c r="A39" s="21"/>
      <c r="B39" s="13"/>
      <c r="C39" s="13"/>
      <c r="D39" s="13"/>
      <c r="E39" s="22"/>
      <c r="F39" s="14"/>
      <c r="G39" s="14"/>
      <c r="H39" s="16" t="str">
        <f>IF(OR($D39="",$C39=""),"",ROUND(SUMIFS($J$4:$J38,$C$4:$C38,$C39),10))</f>
        <v/>
      </c>
      <c r="I39" s="15" t="str">
        <f>IF(OR($D39="",$C39=""),"",ROUND(SUMIFS($K$4:$K38,$C$4:$C38,$C39),8))</f>
        <v/>
      </c>
      <c r="J39" s="16" t="str">
        <f>IF(OR($D39="",$C39=""),"",IF(OR($D39="Buy",$D39="Reward"),SUM($E39),IF(OR($D39="Sell",$D39="Fee"),-SUM($E39),0)))</f>
        <v/>
      </c>
      <c r="K39" s="17" t="str">
        <f>IF(OR($D39="",$C39=""),"",IF($D39="Sell",IF(SUM($H39)&gt;0,-SUM($I39)*IF(SUM($E39)&gt;SUM($H39),SUM($H39),SUM($E39))/SUM($H39),-SUM($I39)),IF(OR($D39="Buy",$D39="Reward"),SUM($F39)+SUM($G39),0)))</f>
        <v/>
      </c>
      <c r="L39" s="17" t="str">
        <f>IF(OR($C39="",$D39&lt;&gt;"Sell"),"",IF(SUM($H39)&gt;0,SUM($F39)-SUM($G39)-SUM($I39)*IF(SUM($E39)&gt;SUM($H39),SUM($H39),SUM($E39))/SUM($H39),""))</f>
        <v/>
      </c>
      <c r="M39" s="20" t="str">
        <f>IF($D39="","",IF($C39="","Missing coin",IF(AND($D39&lt;&gt;"Buy",$D39&lt;&gt;"Sell",$D39&lt;&gt;"Fee",$D39&lt;&gt;"Reward",$D39&lt;&gt;"Transfer"),"Unknown type",IF(SUM($E39)&lt;=0,"Missing quantity",IF(COUNTIF('Portfolio'!$A$9:$A$58,$C39)=0,"Coin missing from the Portfolio tab",IF(AND($D39="Sell",SUM($E39)&gt;SUM($H39)+0.000000000001),"Sale larger than holdings",IF(AND($D39="Fee",SUM($E39)&gt;SUM($H39)+0.000000000001),"Fee larger than holdings",IF(AND(OR($D39="Buy",$D39="Sell"),SUM($F39)&lt;=0),"Missing amount",IF(AND(ISNUMBER($A39),SUM($A39)&lt;MAX($A$4:$A38)),"Date out of chronological order","OK")))))))))</f>
        <v/>
      </c>
    </row>
    <row r="40" spans="1:13" x14ac:dyDescent="0.25">
      <c r="A40" s="21"/>
      <c r="B40" s="13"/>
      <c r="C40" s="13"/>
      <c r="D40" s="13"/>
      <c r="E40" s="22"/>
      <c r="F40" s="14"/>
      <c r="G40" s="14"/>
      <c r="H40" s="16" t="str">
        <f>IF(OR($D40="",$C40=""),"",ROUND(SUMIFS($J$4:$J39,$C$4:$C39,$C40),10))</f>
        <v/>
      </c>
      <c r="I40" s="15" t="str">
        <f>IF(OR($D40="",$C40=""),"",ROUND(SUMIFS($K$4:$K39,$C$4:$C39,$C40),8))</f>
        <v/>
      </c>
      <c r="J40" s="16" t="str">
        <f>IF(OR($D40="",$C40=""),"",IF(OR($D40="Buy",$D40="Reward"),SUM($E40),IF(OR($D40="Sell",$D40="Fee"),-SUM($E40),0)))</f>
        <v/>
      </c>
      <c r="K40" s="17" t="str">
        <f>IF(OR($D40="",$C40=""),"",IF($D40="Sell",IF(SUM($H40)&gt;0,-SUM($I40)*IF(SUM($E40)&gt;SUM($H40),SUM($H40),SUM($E40))/SUM($H40),-SUM($I40)),IF(OR($D40="Buy",$D40="Reward"),SUM($F40)+SUM($G40),0)))</f>
        <v/>
      </c>
      <c r="L40" s="17" t="str">
        <f>IF(OR($C40="",$D40&lt;&gt;"Sell"),"",IF(SUM($H40)&gt;0,SUM($F40)-SUM($G40)-SUM($I40)*IF(SUM($E40)&gt;SUM($H40),SUM($H40),SUM($E40))/SUM($H40),""))</f>
        <v/>
      </c>
      <c r="M40" s="20" t="str">
        <f>IF($D40="","",IF($C40="","Missing coin",IF(AND($D40&lt;&gt;"Buy",$D40&lt;&gt;"Sell",$D40&lt;&gt;"Fee",$D40&lt;&gt;"Reward",$D40&lt;&gt;"Transfer"),"Unknown type",IF(SUM($E40)&lt;=0,"Missing quantity",IF(COUNTIF('Portfolio'!$A$9:$A$58,$C40)=0,"Coin missing from the Portfolio tab",IF(AND($D40="Sell",SUM($E40)&gt;SUM($H40)+0.000000000001),"Sale larger than holdings",IF(AND($D40="Fee",SUM($E40)&gt;SUM($H40)+0.000000000001),"Fee larger than holdings",IF(AND(OR($D40="Buy",$D40="Sell"),SUM($F40)&lt;=0),"Missing amount",IF(AND(ISNUMBER($A40),SUM($A40)&lt;MAX($A$4:$A39)),"Date out of chronological order","OK")))))))))</f>
        <v/>
      </c>
    </row>
    <row r="41" spans="1:13" x14ac:dyDescent="0.25">
      <c r="A41" s="21"/>
      <c r="B41" s="13"/>
      <c r="C41" s="13"/>
      <c r="D41" s="13"/>
      <c r="E41" s="22"/>
      <c r="F41" s="14"/>
      <c r="G41" s="14"/>
      <c r="H41" s="16" t="str">
        <f>IF(OR($D41="",$C41=""),"",ROUND(SUMIFS($J$4:$J40,$C$4:$C40,$C41),10))</f>
        <v/>
      </c>
      <c r="I41" s="15" t="str">
        <f>IF(OR($D41="",$C41=""),"",ROUND(SUMIFS($K$4:$K40,$C$4:$C40,$C41),8))</f>
        <v/>
      </c>
      <c r="J41" s="16" t="str">
        <f>IF(OR($D41="",$C41=""),"",IF(OR($D41="Buy",$D41="Reward"),SUM($E41),IF(OR($D41="Sell",$D41="Fee"),-SUM($E41),0)))</f>
        <v/>
      </c>
      <c r="K41" s="17" t="str">
        <f>IF(OR($D41="",$C41=""),"",IF($D41="Sell",IF(SUM($H41)&gt;0,-SUM($I41)*IF(SUM($E41)&gt;SUM($H41),SUM($H41),SUM($E41))/SUM($H41),-SUM($I41)),IF(OR($D41="Buy",$D41="Reward"),SUM($F41)+SUM($G41),0)))</f>
        <v/>
      </c>
      <c r="L41" s="17" t="str">
        <f>IF(OR($C41="",$D41&lt;&gt;"Sell"),"",IF(SUM($H41)&gt;0,SUM($F41)-SUM($G41)-SUM($I41)*IF(SUM($E41)&gt;SUM($H41),SUM($H41),SUM($E41))/SUM($H41),""))</f>
        <v/>
      </c>
      <c r="M41" s="20" t="str">
        <f>IF($D41="","",IF($C41="","Missing coin",IF(AND($D41&lt;&gt;"Buy",$D41&lt;&gt;"Sell",$D41&lt;&gt;"Fee",$D41&lt;&gt;"Reward",$D41&lt;&gt;"Transfer"),"Unknown type",IF(SUM($E41)&lt;=0,"Missing quantity",IF(COUNTIF('Portfolio'!$A$9:$A$58,$C41)=0,"Coin missing from the Portfolio tab",IF(AND($D41="Sell",SUM($E41)&gt;SUM($H41)+0.000000000001),"Sale larger than holdings",IF(AND($D41="Fee",SUM($E41)&gt;SUM($H41)+0.000000000001),"Fee larger than holdings",IF(AND(OR($D41="Buy",$D41="Sell"),SUM($F41)&lt;=0),"Missing amount",IF(AND(ISNUMBER($A41),SUM($A41)&lt;MAX($A$4:$A40)),"Date out of chronological order","OK")))))))))</f>
        <v/>
      </c>
    </row>
    <row r="42" spans="1:13" x14ac:dyDescent="0.25">
      <c r="A42" s="21"/>
      <c r="B42" s="13"/>
      <c r="C42" s="13"/>
      <c r="D42" s="13"/>
      <c r="E42" s="22"/>
      <c r="F42" s="14"/>
      <c r="G42" s="14"/>
      <c r="H42" s="16" t="str">
        <f>IF(OR($D42="",$C42=""),"",ROUND(SUMIFS($J$4:$J41,$C$4:$C41,$C42),10))</f>
        <v/>
      </c>
      <c r="I42" s="15" t="str">
        <f>IF(OR($D42="",$C42=""),"",ROUND(SUMIFS($K$4:$K41,$C$4:$C41,$C42),8))</f>
        <v/>
      </c>
      <c r="J42" s="16" t="str">
        <f>IF(OR($D42="",$C42=""),"",IF(OR($D42="Buy",$D42="Reward"),SUM($E42),IF(OR($D42="Sell",$D42="Fee"),-SUM($E42),0)))</f>
        <v/>
      </c>
      <c r="K42" s="17" t="str">
        <f>IF(OR($D42="",$C42=""),"",IF($D42="Sell",IF(SUM($H42)&gt;0,-SUM($I42)*IF(SUM($E42)&gt;SUM($H42),SUM($H42),SUM($E42))/SUM($H42),-SUM($I42)),IF(OR($D42="Buy",$D42="Reward"),SUM($F42)+SUM($G42),0)))</f>
        <v/>
      </c>
      <c r="L42" s="17" t="str">
        <f>IF(OR($C42="",$D42&lt;&gt;"Sell"),"",IF(SUM($H42)&gt;0,SUM($F42)-SUM($G42)-SUM($I42)*IF(SUM($E42)&gt;SUM($H42),SUM($H42),SUM($E42))/SUM($H42),""))</f>
        <v/>
      </c>
      <c r="M42" s="20" t="str">
        <f>IF($D42="","",IF($C42="","Missing coin",IF(AND($D42&lt;&gt;"Buy",$D42&lt;&gt;"Sell",$D42&lt;&gt;"Fee",$D42&lt;&gt;"Reward",$D42&lt;&gt;"Transfer"),"Unknown type",IF(SUM($E42)&lt;=0,"Missing quantity",IF(COUNTIF('Portfolio'!$A$9:$A$58,$C42)=0,"Coin missing from the Portfolio tab",IF(AND($D42="Sell",SUM($E42)&gt;SUM($H42)+0.000000000001),"Sale larger than holdings",IF(AND($D42="Fee",SUM($E42)&gt;SUM($H42)+0.000000000001),"Fee larger than holdings",IF(AND(OR($D42="Buy",$D42="Sell"),SUM($F42)&lt;=0),"Missing amount",IF(AND(ISNUMBER($A42),SUM($A42)&lt;MAX($A$4:$A41)),"Date out of chronological order","OK")))))))))</f>
        <v/>
      </c>
    </row>
    <row r="43" spans="1:13" x14ac:dyDescent="0.25">
      <c r="A43" s="21"/>
      <c r="B43" s="13"/>
      <c r="C43" s="13"/>
      <c r="D43" s="13"/>
      <c r="E43" s="22"/>
      <c r="F43" s="14"/>
      <c r="G43" s="14"/>
      <c r="H43" s="16" t="str">
        <f>IF(OR($D43="",$C43=""),"",ROUND(SUMIFS($J$4:$J42,$C$4:$C42,$C43),10))</f>
        <v/>
      </c>
      <c r="I43" s="15" t="str">
        <f>IF(OR($D43="",$C43=""),"",ROUND(SUMIFS($K$4:$K42,$C$4:$C42,$C43),8))</f>
        <v/>
      </c>
      <c r="J43" s="16" t="str">
        <f>IF(OR($D43="",$C43=""),"",IF(OR($D43="Buy",$D43="Reward"),SUM($E43),IF(OR($D43="Sell",$D43="Fee"),-SUM($E43),0)))</f>
        <v/>
      </c>
      <c r="K43" s="17" t="str">
        <f>IF(OR($D43="",$C43=""),"",IF($D43="Sell",IF(SUM($H43)&gt;0,-SUM($I43)*IF(SUM($E43)&gt;SUM($H43),SUM($H43),SUM($E43))/SUM($H43),-SUM($I43)),IF(OR($D43="Buy",$D43="Reward"),SUM($F43)+SUM($G43),0)))</f>
        <v/>
      </c>
      <c r="L43" s="17" t="str">
        <f>IF(OR($C43="",$D43&lt;&gt;"Sell"),"",IF(SUM($H43)&gt;0,SUM($F43)-SUM($G43)-SUM($I43)*IF(SUM($E43)&gt;SUM($H43),SUM($H43),SUM($E43))/SUM($H43),""))</f>
        <v/>
      </c>
      <c r="M43" s="20" t="str">
        <f>IF($D43="","",IF($C43="","Missing coin",IF(AND($D43&lt;&gt;"Buy",$D43&lt;&gt;"Sell",$D43&lt;&gt;"Fee",$D43&lt;&gt;"Reward",$D43&lt;&gt;"Transfer"),"Unknown type",IF(SUM($E43)&lt;=0,"Missing quantity",IF(COUNTIF('Portfolio'!$A$9:$A$58,$C43)=0,"Coin missing from the Portfolio tab",IF(AND($D43="Sell",SUM($E43)&gt;SUM($H43)+0.000000000001),"Sale larger than holdings",IF(AND($D43="Fee",SUM($E43)&gt;SUM($H43)+0.000000000001),"Fee larger than holdings",IF(AND(OR($D43="Buy",$D43="Sell"),SUM($F43)&lt;=0),"Missing amount",IF(AND(ISNUMBER($A43),SUM($A43)&lt;MAX($A$4:$A42)),"Date out of chronological order","OK")))))))))</f>
        <v/>
      </c>
    </row>
    <row r="44" spans="1:13" x14ac:dyDescent="0.25">
      <c r="A44" s="21"/>
      <c r="B44" s="13"/>
      <c r="C44" s="13"/>
      <c r="D44" s="13"/>
      <c r="E44" s="22"/>
      <c r="F44" s="14"/>
      <c r="G44" s="14"/>
      <c r="H44" s="16" t="str">
        <f>IF(OR($D44="",$C44=""),"",ROUND(SUMIFS($J$4:$J43,$C$4:$C43,$C44),10))</f>
        <v/>
      </c>
      <c r="I44" s="15" t="str">
        <f>IF(OR($D44="",$C44=""),"",ROUND(SUMIFS($K$4:$K43,$C$4:$C43,$C44),8))</f>
        <v/>
      </c>
      <c r="J44" s="16" t="str">
        <f>IF(OR($D44="",$C44=""),"",IF(OR($D44="Buy",$D44="Reward"),SUM($E44),IF(OR($D44="Sell",$D44="Fee"),-SUM($E44),0)))</f>
        <v/>
      </c>
      <c r="K44" s="17" t="str">
        <f>IF(OR($D44="",$C44=""),"",IF($D44="Sell",IF(SUM($H44)&gt;0,-SUM($I44)*IF(SUM($E44)&gt;SUM($H44),SUM($H44),SUM($E44))/SUM($H44),-SUM($I44)),IF(OR($D44="Buy",$D44="Reward"),SUM($F44)+SUM($G44),0)))</f>
        <v/>
      </c>
      <c r="L44" s="17" t="str">
        <f>IF(OR($C44="",$D44&lt;&gt;"Sell"),"",IF(SUM($H44)&gt;0,SUM($F44)-SUM($G44)-SUM($I44)*IF(SUM($E44)&gt;SUM($H44),SUM($H44),SUM($E44))/SUM($H44),""))</f>
        <v/>
      </c>
      <c r="M44" s="20" t="str">
        <f>IF($D44="","",IF($C44="","Missing coin",IF(AND($D44&lt;&gt;"Buy",$D44&lt;&gt;"Sell",$D44&lt;&gt;"Fee",$D44&lt;&gt;"Reward",$D44&lt;&gt;"Transfer"),"Unknown type",IF(SUM($E44)&lt;=0,"Missing quantity",IF(COUNTIF('Portfolio'!$A$9:$A$58,$C44)=0,"Coin missing from the Portfolio tab",IF(AND($D44="Sell",SUM($E44)&gt;SUM($H44)+0.000000000001),"Sale larger than holdings",IF(AND($D44="Fee",SUM($E44)&gt;SUM($H44)+0.000000000001),"Fee larger than holdings",IF(AND(OR($D44="Buy",$D44="Sell"),SUM($F44)&lt;=0),"Missing amount",IF(AND(ISNUMBER($A44),SUM($A44)&lt;MAX($A$4:$A43)),"Date out of chronological order","OK")))))))))</f>
        <v/>
      </c>
    </row>
    <row r="45" spans="1:13" x14ac:dyDescent="0.25">
      <c r="A45" s="21"/>
      <c r="B45" s="13"/>
      <c r="C45" s="13"/>
      <c r="D45" s="13"/>
      <c r="E45" s="22"/>
      <c r="F45" s="14"/>
      <c r="G45" s="14"/>
      <c r="H45" s="16" t="str">
        <f>IF(OR($D45="",$C45=""),"",ROUND(SUMIFS($J$4:$J44,$C$4:$C44,$C45),10))</f>
        <v/>
      </c>
      <c r="I45" s="15" t="str">
        <f>IF(OR($D45="",$C45=""),"",ROUND(SUMIFS($K$4:$K44,$C$4:$C44,$C45),8))</f>
        <v/>
      </c>
      <c r="J45" s="16" t="str">
        <f>IF(OR($D45="",$C45=""),"",IF(OR($D45="Buy",$D45="Reward"),SUM($E45),IF(OR($D45="Sell",$D45="Fee"),-SUM($E45),0)))</f>
        <v/>
      </c>
      <c r="K45" s="17" t="str">
        <f>IF(OR($D45="",$C45=""),"",IF($D45="Sell",IF(SUM($H45)&gt;0,-SUM($I45)*IF(SUM($E45)&gt;SUM($H45),SUM($H45),SUM($E45))/SUM($H45),-SUM($I45)),IF(OR($D45="Buy",$D45="Reward"),SUM($F45)+SUM($G45),0)))</f>
        <v/>
      </c>
      <c r="L45" s="17" t="str">
        <f>IF(OR($C45="",$D45&lt;&gt;"Sell"),"",IF(SUM($H45)&gt;0,SUM($F45)-SUM($G45)-SUM($I45)*IF(SUM($E45)&gt;SUM($H45),SUM($H45),SUM($E45))/SUM($H45),""))</f>
        <v/>
      </c>
      <c r="M45" s="20" t="str">
        <f>IF($D45="","",IF($C45="","Missing coin",IF(AND($D45&lt;&gt;"Buy",$D45&lt;&gt;"Sell",$D45&lt;&gt;"Fee",$D45&lt;&gt;"Reward",$D45&lt;&gt;"Transfer"),"Unknown type",IF(SUM($E45)&lt;=0,"Missing quantity",IF(COUNTIF('Portfolio'!$A$9:$A$58,$C45)=0,"Coin missing from the Portfolio tab",IF(AND($D45="Sell",SUM($E45)&gt;SUM($H45)+0.000000000001),"Sale larger than holdings",IF(AND($D45="Fee",SUM($E45)&gt;SUM($H45)+0.000000000001),"Fee larger than holdings",IF(AND(OR($D45="Buy",$D45="Sell"),SUM($F45)&lt;=0),"Missing amount",IF(AND(ISNUMBER($A45),SUM($A45)&lt;MAX($A$4:$A44)),"Date out of chronological order","OK")))))))))</f>
        <v/>
      </c>
    </row>
    <row r="46" spans="1:13" x14ac:dyDescent="0.25">
      <c r="A46" s="21"/>
      <c r="B46" s="13"/>
      <c r="C46" s="13"/>
      <c r="D46" s="13"/>
      <c r="E46" s="22"/>
      <c r="F46" s="14"/>
      <c r="G46" s="14"/>
      <c r="H46" s="16" t="str">
        <f>IF(OR($D46="",$C46=""),"",ROUND(SUMIFS($J$4:$J45,$C$4:$C45,$C46),10))</f>
        <v/>
      </c>
      <c r="I46" s="15" t="str">
        <f>IF(OR($D46="",$C46=""),"",ROUND(SUMIFS($K$4:$K45,$C$4:$C45,$C46),8))</f>
        <v/>
      </c>
      <c r="J46" s="16" t="str">
        <f>IF(OR($D46="",$C46=""),"",IF(OR($D46="Buy",$D46="Reward"),SUM($E46),IF(OR($D46="Sell",$D46="Fee"),-SUM($E46),0)))</f>
        <v/>
      </c>
      <c r="K46" s="17" t="str">
        <f>IF(OR($D46="",$C46=""),"",IF($D46="Sell",IF(SUM($H46)&gt;0,-SUM($I46)*IF(SUM($E46)&gt;SUM($H46),SUM($H46),SUM($E46))/SUM($H46),-SUM($I46)),IF(OR($D46="Buy",$D46="Reward"),SUM($F46)+SUM($G46),0)))</f>
        <v/>
      </c>
      <c r="L46" s="17" t="str">
        <f>IF(OR($C46="",$D46&lt;&gt;"Sell"),"",IF(SUM($H46)&gt;0,SUM($F46)-SUM($G46)-SUM($I46)*IF(SUM($E46)&gt;SUM($H46),SUM($H46),SUM($E46))/SUM($H46),""))</f>
        <v/>
      </c>
      <c r="M46" s="20" t="str">
        <f>IF($D46="","",IF($C46="","Missing coin",IF(AND($D46&lt;&gt;"Buy",$D46&lt;&gt;"Sell",$D46&lt;&gt;"Fee",$D46&lt;&gt;"Reward",$D46&lt;&gt;"Transfer"),"Unknown type",IF(SUM($E46)&lt;=0,"Missing quantity",IF(COUNTIF('Portfolio'!$A$9:$A$58,$C46)=0,"Coin missing from the Portfolio tab",IF(AND($D46="Sell",SUM($E46)&gt;SUM($H46)+0.000000000001),"Sale larger than holdings",IF(AND($D46="Fee",SUM($E46)&gt;SUM($H46)+0.000000000001),"Fee larger than holdings",IF(AND(OR($D46="Buy",$D46="Sell"),SUM($F46)&lt;=0),"Missing amount",IF(AND(ISNUMBER($A46),SUM($A46)&lt;MAX($A$4:$A45)),"Date out of chronological order","OK")))))))))</f>
        <v/>
      </c>
    </row>
    <row r="47" spans="1:13" x14ac:dyDescent="0.25">
      <c r="A47" s="21"/>
      <c r="B47" s="13"/>
      <c r="C47" s="13"/>
      <c r="D47" s="13"/>
      <c r="E47" s="22"/>
      <c r="F47" s="14"/>
      <c r="G47" s="14"/>
      <c r="H47" s="16" t="str">
        <f>IF(OR($D47="",$C47=""),"",ROUND(SUMIFS($J$4:$J46,$C$4:$C46,$C47),10))</f>
        <v/>
      </c>
      <c r="I47" s="15" t="str">
        <f>IF(OR($D47="",$C47=""),"",ROUND(SUMIFS($K$4:$K46,$C$4:$C46,$C47),8))</f>
        <v/>
      </c>
      <c r="J47" s="16" t="str">
        <f>IF(OR($D47="",$C47=""),"",IF(OR($D47="Buy",$D47="Reward"),SUM($E47),IF(OR($D47="Sell",$D47="Fee"),-SUM($E47),0)))</f>
        <v/>
      </c>
      <c r="K47" s="17" t="str">
        <f>IF(OR($D47="",$C47=""),"",IF($D47="Sell",IF(SUM($H47)&gt;0,-SUM($I47)*IF(SUM($E47)&gt;SUM($H47),SUM($H47),SUM($E47))/SUM($H47),-SUM($I47)),IF(OR($D47="Buy",$D47="Reward"),SUM($F47)+SUM($G47),0)))</f>
        <v/>
      </c>
      <c r="L47" s="17" t="str">
        <f>IF(OR($C47="",$D47&lt;&gt;"Sell"),"",IF(SUM($H47)&gt;0,SUM($F47)-SUM($G47)-SUM($I47)*IF(SUM($E47)&gt;SUM($H47),SUM($H47),SUM($E47))/SUM($H47),""))</f>
        <v/>
      </c>
      <c r="M47" s="20" t="str">
        <f>IF($D47="","",IF($C47="","Missing coin",IF(AND($D47&lt;&gt;"Buy",$D47&lt;&gt;"Sell",$D47&lt;&gt;"Fee",$D47&lt;&gt;"Reward",$D47&lt;&gt;"Transfer"),"Unknown type",IF(SUM($E47)&lt;=0,"Missing quantity",IF(COUNTIF('Portfolio'!$A$9:$A$58,$C47)=0,"Coin missing from the Portfolio tab",IF(AND($D47="Sell",SUM($E47)&gt;SUM($H47)+0.000000000001),"Sale larger than holdings",IF(AND($D47="Fee",SUM($E47)&gt;SUM($H47)+0.000000000001),"Fee larger than holdings",IF(AND(OR($D47="Buy",$D47="Sell"),SUM($F47)&lt;=0),"Missing amount",IF(AND(ISNUMBER($A47),SUM($A47)&lt;MAX($A$4:$A46)),"Date out of chronological order","OK")))))))))</f>
        <v/>
      </c>
    </row>
    <row r="48" spans="1:13" x14ac:dyDescent="0.25">
      <c r="A48" s="21"/>
      <c r="B48" s="13"/>
      <c r="C48" s="13"/>
      <c r="D48" s="13"/>
      <c r="E48" s="22"/>
      <c r="F48" s="14"/>
      <c r="G48" s="14"/>
      <c r="H48" s="16" t="str">
        <f>IF(OR($D48="",$C48=""),"",ROUND(SUMIFS($J$4:$J47,$C$4:$C47,$C48),10))</f>
        <v/>
      </c>
      <c r="I48" s="15" t="str">
        <f>IF(OR($D48="",$C48=""),"",ROUND(SUMIFS($K$4:$K47,$C$4:$C47,$C48),8))</f>
        <v/>
      </c>
      <c r="J48" s="16" t="str">
        <f>IF(OR($D48="",$C48=""),"",IF(OR($D48="Buy",$D48="Reward"),SUM($E48),IF(OR($D48="Sell",$D48="Fee"),-SUM($E48),0)))</f>
        <v/>
      </c>
      <c r="K48" s="17" t="str">
        <f>IF(OR($D48="",$C48=""),"",IF($D48="Sell",IF(SUM($H48)&gt;0,-SUM($I48)*IF(SUM($E48)&gt;SUM($H48),SUM($H48),SUM($E48))/SUM($H48),-SUM($I48)),IF(OR($D48="Buy",$D48="Reward"),SUM($F48)+SUM($G48),0)))</f>
        <v/>
      </c>
      <c r="L48" s="17" t="str">
        <f>IF(OR($C48="",$D48&lt;&gt;"Sell"),"",IF(SUM($H48)&gt;0,SUM($F48)-SUM($G48)-SUM($I48)*IF(SUM($E48)&gt;SUM($H48),SUM($H48),SUM($E48))/SUM($H48),""))</f>
        <v/>
      </c>
      <c r="M48" s="20" t="str">
        <f>IF($D48="","",IF($C48="","Missing coin",IF(AND($D48&lt;&gt;"Buy",$D48&lt;&gt;"Sell",$D48&lt;&gt;"Fee",$D48&lt;&gt;"Reward",$D48&lt;&gt;"Transfer"),"Unknown type",IF(SUM($E48)&lt;=0,"Missing quantity",IF(COUNTIF('Portfolio'!$A$9:$A$58,$C48)=0,"Coin missing from the Portfolio tab",IF(AND($D48="Sell",SUM($E48)&gt;SUM($H48)+0.000000000001),"Sale larger than holdings",IF(AND($D48="Fee",SUM($E48)&gt;SUM($H48)+0.000000000001),"Fee larger than holdings",IF(AND(OR($D48="Buy",$D48="Sell"),SUM($F48)&lt;=0),"Missing amount",IF(AND(ISNUMBER($A48),SUM($A48)&lt;MAX($A$4:$A47)),"Date out of chronological order","OK")))))))))</f>
        <v/>
      </c>
    </row>
    <row r="49" spans="1:13" x14ac:dyDescent="0.25">
      <c r="A49" s="21"/>
      <c r="B49" s="13"/>
      <c r="C49" s="13"/>
      <c r="D49" s="13"/>
      <c r="E49" s="22"/>
      <c r="F49" s="14"/>
      <c r="G49" s="14"/>
      <c r="H49" s="16" t="str">
        <f>IF(OR($D49="",$C49=""),"",ROUND(SUMIFS($J$4:$J48,$C$4:$C48,$C49),10))</f>
        <v/>
      </c>
      <c r="I49" s="15" t="str">
        <f>IF(OR($D49="",$C49=""),"",ROUND(SUMIFS($K$4:$K48,$C$4:$C48,$C49),8))</f>
        <v/>
      </c>
      <c r="J49" s="16" t="str">
        <f>IF(OR($D49="",$C49=""),"",IF(OR($D49="Buy",$D49="Reward"),SUM($E49),IF(OR($D49="Sell",$D49="Fee"),-SUM($E49),0)))</f>
        <v/>
      </c>
      <c r="K49" s="17" t="str">
        <f>IF(OR($D49="",$C49=""),"",IF($D49="Sell",IF(SUM($H49)&gt;0,-SUM($I49)*IF(SUM($E49)&gt;SUM($H49),SUM($H49),SUM($E49))/SUM($H49),-SUM($I49)),IF(OR($D49="Buy",$D49="Reward"),SUM($F49)+SUM($G49),0)))</f>
        <v/>
      </c>
      <c r="L49" s="17" t="str">
        <f>IF(OR($C49="",$D49&lt;&gt;"Sell"),"",IF(SUM($H49)&gt;0,SUM($F49)-SUM($G49)-SUM($I49)*IF(SUM($E49)&gt;SUM($H49),SUM($H49),SUM($E49))/SUM($H49),""))</f>
        <v/>
      </c>
      <c r="M49" s="20" t="str">
        <f>IF($D49="","",IF($C49="","Missing coin",IF(AND($D49&lt;&gt;"Buy",$D49&lt;&gt;"Sell",$D49&lt;&gt;"Fee",$D49&lt;&gt;"Reward",$D49&lt;&gt;"Transfer"),"Unknown type",IF(SUM($E49)&lt;=0,"Missing quantity",IF(COUNTIF('Portfolio'!$A$9:$A$58,$C49)=0,"Coin missing from the Portfolio tab",IF(AND($D49="Sell",SUM($E49)&gt;SUM($H49)+0.000000000001),"Sale larger than holdings",IF(AND($D49="Fee",SUM($E49)&gt;SUM($H49)+0.000000000001),"Fee larger than holdings",IF(AND(OR($D49="Buy",$D49="Sell"),SUM($F49)&lt;=0),"Missing amount",IF(AND(ISNUMBER($A49),SUM($A49)&lt;MAX($A$4:$A48)),"Date out of chronological order","OK")))))))))</f>
        <v/>
      </c>
    </row>
    <row r="50" spans="1:13" x14ac:dyDescent="0.25">
      <c r="A50" s="21"/>
      <c r="B50" s="13"/>
      <c r="C50" s="13"/>
      <c r="D50" s="13"/>
      <c r="E50" s="22"/>
      <c r="F50" s="14"/>
      <c r="G50" s="14"/>
      <c r="H50" s="16" t="str">
        <f>IF(OR($D50="",$C50=""),"",ROUND(SUMIFS($J$4:$J49,$C$4:$C49,$C50),10))</f>
        <v/>
      </c>
      <c r="I50" s="15" t="str">
        <f>IF(OR($D50="",$C50=""),"",ROUND(SUMIFS($K$4:$K49,$C$4:$C49,$C50),8))</f>
        <v/>
      </c>
      <c r="J50" s="16" t="str">
        <f>IF(OR($D50="",$C50=""),"",IF(OR($D50="Buy",$D50="Reward"),SUM($E50),IF(OR($D50="Sell",$D50="Fee"),-SUM($E50),0)))</f>
        <v/>
      </c>
      <c r="K50" s="17" t="str">
        <f>IF(OR($D50="",$C50=""),"",IF($D50="Sell",IF(SUM($H50)&gt;0,-SUM($I50)*IF(SUM($E50)&gt;SUM($H50),SUM($H50),SUM($E50))/SUM($H50),-SUM($I50)),IF(OR($D50="Buy",$D50="Reward"),SUM($F50)+SUM($G50),0)))</f>
        <v/>
      </c>
      <c r="L50" s="17" t="str">
        <f>IF(OR($C50="",$D50&lt;&gt;"Sell"),"",IF(SUM($H50)&gt;0,SUM($F50)-SUM($G50)-SUM($I50)*IF(SUM($E50)&gt;SUM($H50),SUM($H50),SUM($E50))/SUM($H50),""))</f>
        <v/>
      </c>
      <c r="M50" s="20" t="str">
        <f>IF($D50="","",IF($C50="","Missing coin",IF(AND($D50&lt;&gt;"Buy",$D50&lt;&gt;"Sell",$D50&lt;&gt;"Fee",$D50&lt;&gt;"Reward",$D50&lt;&gt;"Transfer"),"Unknown type",IF(SUM($E50)&lt;=0,"Missing quantity",IF(COUNTIF('Portfolio'!$A$9:$A$58,$C50)=0,"Coin missing from the Portfolio tab",IF(AND($D50="Sell",SUM($E50)&gt;SUM($H50)+0.000000000001),"Sale larger than holdings",IF(AND($D50="Fee",SUM($E50)&gt;SUM($H50)+0.000000000001),"Fee larger than holdings",IF(AND(OR($D50="Buy",$D50="Sell"),SUM($F50)&lt;=0),"Missing amount",IF(AND(ISNUMBER($A50),SUM($A50)&lt;MAX($A$4:$A49)),"Date out of chronological order","OK")))))))))</f>
        <v/>
      </c>
    </row>
    <row r="51" spans="1:13" x14ac:dyDescent="0.25">
      <c r="A51" s="21"/>
      <c r="B51" s="13"/>
      <c r="C51" s="13"/>
      <c r="D51" s="13"/>
      <c r="E51" s="22"/>
      <c r="F51" s="14"/>
      <c r="G51" s="14"/>
      <c r="H51" s="16" t="str">
        <f>IF(OR($D51="",$C51=""),"",ROUND(SUMIFS($J$4:$J50,$C$4:$C50,$C51),10))</f>
        <v/>
      </c>
      <c r="I51" s="15" t="str">
        <f>IF(OR($D51="",$C51=""),"",ROUND(SUMIFS($K$4:$K50,$C$4:$C50,$C51),8))</f>
        <v/>
      </c>
      <c r="J51" s="16" t="str">
        <f>IF(OR($D51="",$C51=""),"",IF(OR($D51="Buy",$D51="Reward"),SUM($E51),IF(OR($D51="Sell",$D51="Fee"),-SUM($E51),0)))</f>
        <v/>
      </c>
      <c r="K51" s="17" t="str">
        <f>IF(OR($D51="",$C51=""),"",IF($D51="Sell",IF(SUM($H51)&gt;0,-SUM($I51)*IF(SUM($E51)&gt;SUM($H51),SUM($H51),SUM($E51))/SUM($H51),-SUM($I51)),IF(OR($D51="Buy",$D51="Reward"),SUM($F51)+SUM($G51),0)))</f>
        <v/>
      </c>
      <c r="L51" s="17" t="str">
        <f>IF(OR($C51="",$D51&lt;&gt;"Sell"),"",IF(SUM($H51)&gt;0,SUM($F51)-SUM($G51)-SUM($I51)*IF(SUM($E51)&gt;SUM($H51),SUM($H51),SUM($E51))/SUM($H51),""))</f>
        <v/>
      </c>
      <c r="M51" s="20" t="str">
        <f>IF($D51="","",IF($C51="","Missing coin",IF(AND($D51&lt;&gt;"Buy",$D51&lt;&gt;"Sell",$D51&lt;&gt;"Fee",$D51&lt;&gt;"Reward",$D51&lt;&gt;"Transfer"),"Unknown type",IF(SUM($E51)&lt;=0,"Missing quantity",IF(COUNTIF('Portfolio'!$A$9:$A$58,$C51)=0,"Coin missing from the Portfolio tab",IF(AND($D51="Sell",SUM($E51)&gt;SUM($H51)+0.000000000001),"Sale larger than holdings",IF(AND($D51="Fee",SUM($E51)&gt;SUM($H51)+0.000000000001),"Fee larger than holdings",IF(AND(OR($D51="Buy",$D51="Sell"),SUM($F51)&lt;=0),"Missing amount",IF(AND(ISNUMBER($A51),SUM($A51)&lt;MAX($A$4:$A50)),"Date out of chronological order","OK")))))))))</f>
        <v/>
      </c>
    </row>
    <row r="52" spans="1:13" x14ac:dyDescent="0.25">
      <c r="A52" s="21"/>
      <c r="B52" s="13"/>
      <c r="C52" s="13"/>
      <c r="D52" s="13"/>
      <c r="E52" s="22"/>
      <c r="F52" s="14"/>
      <c r="G52" s="14"/>
      <c r="H52" s="16" t="str">
        <f>IF(OR($D52="",$C52=""),"",ROUND(SUMIFS($J$4:$J51,$C$4:$C51,$C52),10))</f>
        <v/>
      </c>
      <c r="I52" s="15" t="str">
        <f>IF(OR($D52="",$C52=""),"",ROUND(SUMIFS($K$4:$K51,$C$4:$C51,$C52),8))</f>
        <v/>
      </c>
      <c r="J52" s="16" t="str">
        <f>IF(OR($D52="",$C52=""),"",IF(OR($D52="Buy",$D52="Reward"),SUM($E52),IF(OR($D52="Sell",$D52="Fee"),-SUM($E52),0)))</f>
        <v/>
      </c>
      <c r="K52" s="17" t="str">
        <f>IF(OR($D52="",$C52=""),"",IF($D52="Sell",IF(SUM($H52)&gt;0,-SUM($I52)*IF(SUM($E52)&gt;SUM($H52),SUM($H52),SUM($E52))/SUM($H52),-SUM($I52)),IF(OR($D52="Buy",$D52="Reward"),SUM($F52)+SUM($G52),0)))</f>
        <v/>
      </c>
      <c r="L52" s="17" t="str">
        <f>IF(OR($C52="",$D52&lt;&gt;"Sell"),"",IF(SUM($H52)&gt;0,SUM($F52)-SUM($G52)-SUM($I52)*IF(SUM($E52)&gt;SUM($H52),SUM($H52),SUM($E52))/SUM($H52),""))</f>
        <v/>
      </c>
      <c r="M52" s="20" t="str">
        <f>IF($D52="","",IF($C52="","Missing coin",IF(AND($D52&lt;&gt;"Buy",$D52&lt;&gt;"Sell",$D52&lt;&gt;"Fee",$D52&lt;&gt;"Reward",$D52&lt;&gt;"Transfer"),"Unknown type",IF(SUM($E52)&lt;=0,"Missing quantity",IF(COUNTIF('Portfolio'!$A$9:$A$58,$C52)=0,"Coin missing from the Portfolio tab",IF(AND($D52="Sell",SUM($E52)&gt;SUM($H52)+0.000000000001),"Sale larger than holdings",IF(AND($D52="Fee",SUM($E52)&gt;SUM($H52)+0.000000000001),"Fee larger than holdings",IF(AND(OR($D52="Buy",$D52="Sell"),SUM($F52)&lt;=0),"Missing amount",IF(AND(ISNUMBER($A52),SUM($A52)&lt;MAX($A$4:$A51)),"Date out of chronological order","OK")))))))))</f>
        <v/>
      </c>
    </row>
    <row r="53" spans="1:13" x14ac:dyDescent="0.25">
      <c r="A53" s="21"/>
      <c r="B53" s="13"/>
      <c r="C53" s="13"/>
      <c r="D53" s="13"/>
      <c r="E53" s="22"/>
      <c r="F53" s="14"/>
      <c r="G53" s="14"/>
      <c r="H53" s="16" t="str">
        <f>IF(OR($D53="",$C53=""),"",ROUND(SUMIFS($J$4:$J52,$C$4:$C52,$C53),10))</f>
        <v/>
      </c>
      <c r="I53" s="15" t="str">
        <f>IF(OR($D53="",$C53=""),"",ROUND(SUMIFS($K$4:$K52,$C$4:$C52,$C53),8))</f>
        <v/>
      </c>
      <c r="J53" s="16" t="str">
        <f>IF(OR($D53="",$C53=""),"",IF(OR($D53="Buy",$D53="Reward"),SUM($E53),IF(OR($D53="Sell",$D53="Fee"),-SUM($E53),0)))</f>
        <v/>
      </c>
      <c r="K53" s="17" t="str">
        <f>IF(OR($D53="",$C53=""),"",IF($D53="Sell",IF(SUM($H53)&gt;0,-SUM($I53)*IF(SUM($E53)&gt;SUM($H53),SUM($H53),SUM($E53))/SUM($H53),-SUM($I53)),IF(OR($D53="Buy",$D53="Reward"),SUM($F53)+SUM($G53),0)))</f>
        <v/>
      </c>
      <c r="L53" s="17" t="str">
        <f>IF(OR($C53="",$D53&lt;&gt;"Sell"),"",IF(SUM($H53)&gt;0,SUM($F53)-SUM($G53)-SUM($I53)*IF(SUM($E53)&gt;SUM($H53),SUM($H53),SUM($E53))/SUM($H53),""))</f>
        <v/>
      </c>
      <c r="M53" s="20" t="str">
        <f>IF($D53="","",IF($C53="","Missing coin",IF(AND($D53&lt;&gt;"Buy",$D53&lt;&gt;"Sell",$D53&lt;&gt;"Fee",$D53&lt;&gt;"Reward",$D53&lt;&gt;"Transfer"),"Unknown type",IF(SUM($E53)&lt;=0,"Missing quantity",IF(COUNTIF('Portfolio'!$A$9:$A$58,$C53)=0,"Coin missing from the Portfolio tab",IF(AND($D53="Sell",SUM($E53)&gt;SUM($H53)+0.000000000001),"Sale larger than holdings",IF(AND($D53="Fee",SUM($E53)&gt;SUM($H53)+0.000000000001),"Fee larger than holdings",IF(AND(OR($D53="Buy",$D53="Sell"),SUM($F53)&lt;=0),"Missing amount",IF(AND(ISNUMBER($A53),SUM($A53)&lt;MAX($A$4:$A52)),"Date out of chronological order","OK")))))))))</f>
        <v/>
      </c>
    </row>
    <row r="54" spans="1:13" x14ac:dyDescent="0.25">
      <c r="A54" s="21"/>
      <c r="B54" s="13"/>
      <c r="C54" s="13"/>
      <c r="D54" s="13"/>
      <c r="E54" s="22"/>
      <c r="F54" s="14"/>
      <c r="G54" s="14"/>
      <c r="H54" s="16" t="str">
        <f>IF(OR($D54="",$C54=""),"",ROUND(SUMIFS($J$4:$J53,$C$4:$C53,$C54),10))</f>
        <v/>
      </c>
      <c r="I54" s="15" t="str">
        <f>IF(OR($D54="",$C54=""),"",ROUND(SUMIFS($K$4:$K53,$C$4:$C53,$C54),8))</f>
        <v/>
      </c>
      <c r="J54" s="16" t="str">
        <f>IF(OR($D54="",$C54=""),"",IF(OR($D54="Buy",$D54="Reward"),SUM($E54),IF(OR($D54="Sell",$D54="Fee"),-SUM($E54),0)))</f>
        <v/>
      </c>
      <c r="K54" s="17" t="str">
        <f>IF(OR($D54="",$C54=""),"",IF($D54="Sell",IF(SUM($H54)&gt;0,-SUM($I54)*IF(SUM($E54)&gt;SUM($H54),SUM($H54),SUM($E54))/SUM($H54),-SUM($I54)),IF(OR($D54="Buy",$D54="Reward"),SUM($F54)+SUM($G54),0)))</f>
        <v/>
      </c>
      <c r="L54" s="17" t="str">
        <f>IF(OR($C54="",$D54&lt;&gt;"Sell"),"",IF(SUM($H54)&gt;0,SUM($F54)-SUM($G54)-SUM($I54)*IF(SUM($E54)&gt;SUM($H54),SUM($H54),SUM($E54))/SUM($H54),""))</f>
        <v/>
      </c>
      <c r="M54" s="20" t="str">
        <f>IF($D54="","",IF($C54="","Missing coin",IF(AND($D54&lt;&gt;"Buy",$D54&lt;&gt;"Sell",$D54&lt;&gt;"Fee",$D54&lt;&gt;"Reward",$D54&lt;&gt;"Transfer"),"Unknown type",IF(SUM($E54)&lt;=0,"Missing quantity",IF(COUNTIF('Portfolio'!$A$9:$A$58,$C54)=0,"Coin missing from the Portfolio tab",IF(AND($D54="Sell",SUM($E54)&gt;SUM($H54)+0.000000000001),"Sale larger than holdings",IF(AND($D54="Fee",SUM($E54)&gt;SUM($H54)+0.000000000001),"Fee larger than holdings",IF(AND(OR($D54="Buy",$D54="Sell"),SUM($F54)&lt;=0),"Missing amount",IF(AND(ISNUMBER($A54),SUM($A54)&lt;MAX($A$4:$A53)),"Date out of chronological order","OK")))))))))</f>
        <v/>
      </c>
    </row>
    <row r="55" spans="1:13" x14ac:dyDescent="0.25">
      <c r="A55" s="21"/>
      <c r="B55" s="13"/>
      <c r="C55" s="13"/>
      <c r="D55" s="13"/>
      <c r="E55" s="22"/>
      <c r="F55" s="14"/>
      <c r="G55" s="14"/>
      <c r="H55" s="16" t="str">
        <f>IF(OR($D55="",$C55=""),"",ROUND(SUMIFS($J$4:$J54,$C$4:$C54,$C55),10))</f>
        <v/>
      </c>
      <c r="I55" s="15" t="str">
        <f>IF(OR($D55="",$C55=""),"",ROUND(SUMIFS($K$4:$K54,$C$4:$C54,$C55),8))</f>
        <v/>
      </c>
      <c r="J55" s="16" t="str">
        <f>IF(OR($D55="",$C55=""),"",IF(OR($D55="Buy",$D55="Reward"),SUM($E55),IF(OR($D55="Sell",$D55="Fee"),-SUM($E55),0)))</f>
        <v/>
      </c>
      <c r="K55" s="17" t="str">
        <f>IF(OR($D55="",$C55=""),"",IF($D55="Sell",IF(SUM($H55)&gt;0,-SUM($I55)*IF(SUM($E55)&gt;SUM($H55),SUM($H55),SUM($E55))/SUM($H55),-SUM($I55)),IF(OR($D55="Buy",$D55="Reward"),SUM($F55)+SUM($G55),0)))</f>
        <v/>
      </c>
      <c r="L55" s="17" t="str">
        <f>IF(OR($C55="",$D55&lt;&gt;"Sell"),"",IF(SUM($H55)&gt;0,SUM($F55)-SUM($G55)-SUM($I55)*IF(SUM($E55)&gt;SUM($H55),SUM($H55),SUM($E55))/SUM($H55),""))</f>
        <v/>
      </c>
      <c r="M55" s="20" t="str">
        <f>IF($D55="","",IF($C55="","Missing coin",IF(AND($D55&lt;&gt;"Buy",$D55&lt;&gt;"Sell",$D55&lt;&gt;"Fee",$D55&lt;&gt;"Reward",$D55&lt;&gt;"Transfer"),"Unknown type",IF(SUM($E55)&lt;=0,"Missing quantity",IF(COUNTIF('Portfolio'!$A$9:$A$58,$C55)=0,"Coin missing from the Portfolio tab",IF(AND($D55="Sell",SUM($E55)&gt;SUM($H55)+0.000000000001),"Sale larger than holdings",IF(AND($D55="Fee",SUM($E55)&gt;SUM($H55)+0.000000000001),"Fee larger than holdings",IF(AND(OR($D55="Buy",$D55="Sell"),SUM($F55)&lt;=0),"Missing amount",IF(AND(ISNUMBER($A55),SUM($A55)&lt;MAX($A$4:$A54)),"Date out of chronological order","OK")))))))))</f>
        <v/>
      </c>
    </row>
    <row r="56" spans="1:13" x14ac:dyDescent="0.25">
      <c r="A56" s="21"/>
      <c r="B56" s="13"/>
      <c r="C56" s="13"/>
      <c r="D56" s="13"/>
      <c r="E56" s="22"/>
      <c r="F56" s="14"/>
      <c r="G56" s="14"/>
      <c r="H56" s="16" t="str">
        <f>IF(OR($D56="",$C56=""),"",ROUND(SUMIFS($J$4:$J55,$C$4:$C55,$C56),10))</f>
        <v/>
      </c>
      <c r="I56" s="15" t="str">
        <f>IF(OR($D56="",$C56=""),"",ROUND(SUMIFS($K$4:$K55,$C$4:$C55,$C56),8))</f>
        <v/>
      </c>
      <c r="J56" s="16" t="str">
        <f>IF(OR($D56="",$C56=""),"",IF(OR($D56="Buy",$D56="Reward"),SUM($E56),IF(OR($D56="Sell",$D56="Fee"),-SUM($E56),0)))</f>
        <v/>
      </c>
      <c r="K56" s="17" t="str">
        <f>IF(OR($D56="",$C56=""),"",IF($D56="Sell",IF(SUM($H56)&gt;0,-SUM($I56)*IF(SUM($E56)&gt;SUM($H56),SUM($H56),SUM($E56))/SUM($H56),-SUM($I56)),IF(OR($D56="Buy",$D56="Reward"),SUM($F56)+SUM($G56),0)))</f>
        <v/>
      </c>
      <c r="L56" s="17" t="str">
        <f>IF(OR($C56="",$D56&lt;&gt;"Sell"),"",IF(SUM($H56)&gt;0,SUM($F56)-SUM($G56)-SUM($I56)*IF(SUM($E56)&gt;SUM($H56),SUM($H56),SUM($E56))/SUM($H56),""))</f>
        <v/>
      </c>
      <c r="M56" s="20" t="str">
        <f>IF($D56="","",IF($C56="","Missing coin",IF(AND($D56&lt;&gt;"Buy",$D56&lt;&gt;"Sell",$D56&lt;&gt;"Fee",$D56&lt;&gt;"Reward",$D56&lt;&gt;"Transfer"),"Unknown type",IF(SUM($E56)&lt;=0,"Missing quantity",IF(COUNTIF('Portfolio'!$A$9:$A$58,$C56)=0,"Coin missing from the Portfolio tab",IF(AND($D56="Sell",SUM($E56)&gt;SUM($H56)+0.000000000001),"Sale larger than holdings",IF(AND($D56="Fee",SUM($E56)&gt;SUM($H56)+0.000000000001),"Fee larger than holdings",IF(AND(OR($D56="Buy",$D56="Sell"),SUM($F56)&lt;=0),"Missing amount",IF(AND(ISNUMBER($A56),SUM($A56)&lt;MAX($A$4:$A55)),"Date out of chronological order","OK")))))))))</f>
        <v/>
      </c>
    </row>
    <row r="57" spans="1:13" x14ac:dyDescent="0.25">
      <c r="A57" s="21"/>
      <c r="B57" s="13"/>
      <c r="C57" s="13"/>
      <c r="D57" s="13"/>
      <c r="E57" s="22"/>
      <c r="F57" s="14"/>
      <c r="G57" s="14"/>
      <c r="H57" s="16" t="str">
        <f>IF(OR($D57="",$C57=""),"",ROUND(SUMIFS($J$4:$J56,$C$4:$C56,$C57),10))</f>
        <v/>
      </c>
      <c r="I57" s="15" t="str">
        <f>IF(OR($D57="",$C57=""),"",ROUND(SUMIFS($K$4:$K56,$C$4:$C56,$C57),8))</f>
        <v/>
      </c>
      <c r="J57" s="16" t="str">
        <f>IF(OR($D57="",$C57=""),"",IF(OR($D57="Buy",$D57="Reward"),SUM($E57),IF(OR($D57="Sell",$D57="Fee"),-SUM($E57),0)))</f>
        <v/>
      </c>
      <c r="K57" s="17" t="str">
        <f>IF(OR($D57="",$C57=""),"",IF($D57="Sell",IF(SUM($H57)&gt;0,-SUM($I57)*IF(SUM($E57)&gt;SUM($H57),SUM($H57),SUM($E57))/SUM($H57),-SUM($I57)),IF(OR($D57="Buy",$D57="Reward"),SUM($F57)+SUM($G57),0)))</f>
        <v/>
      </c>
      <c r="L57" s="17" t="str">
        <f>IF(OR($C57="",$D57&lt;&gt;"Sell"),"",IF(SUM($H57)&gt;0,SUM($F57)-SUM($G57)-SUM($I57)*IF(SUM($E57)&gt;SUM($H57),SUM($H57),SUM($E57))/SUM($H57),""))</f>
        <v/>
      </c>
      <c r="M57" s="20" t="str">
        <f>IF($D57="","",IF($C57="","Missing coin",IF(AND($D57&lt;&gt;"Buy",$D57&lt;&gt;"Sell",$D57&lt;&gt;"Fee",$D57&lt;&gt;"Reward",$D57&lt;&gt;"Transfer"),"Unknown type",IF(SUM($E57)&lt;=0,"Missing quantity",IF(COUNTIF('Portfolio'!$A$9:$A$58,$C57)=0,"Coin missing from the Portfolio tab",IF(AND($D57="Sell",SUM($E57)&gt;SUM($H57)+0.000000000001),"Sale larger than holdings",IF(AND($D57="Fee",SUM($E57)&gt;SUM($H57)+0.000000000001),"Fee larger than holdings",IF(AND(OR($D57="Buy",$D57="Sell"),SUM($F57)&lt;=0),"Missing amount",IF(AND(ISNUMBER($A57),SUM($A57)&lt;MAX($A$4:$A56)),"Date out of chronological order","OK")))))))))</f>
        <v/>
      </c>
    </row>
    <row r="58" spans="1:13" x14ac:dyDescent="0.25">
      <c r="A58" s="21"/>
      <c r="B58" s="13"/>
      <c r="C58" s="13"/>
      <c r="D58" s="13"/>
      <c r="E58" s="22"/>
      <c r="F58" s="14"/>
      <c r="G58" s="14"/>
      <c r="H58" s="16" t="str">
        <f>IF(OR($D58="",$C58=""),"",ROUND(SUMIFS($J$4:$J57,$C$4:$C57,$C58),10))</f>
        <v/>
      </c>
      <c r="I58" s="15" t="str">
        <f>IF(OR($D58="",$C58=""),"",ROUND(SUMIFS($K$4:$K57,$C$4:$C57,$C58),8))</f>
        <v/>
      </c>
      <c r="J58" s="16" t="str">
        <f>IF(OR($D58="",$C58=""),"",IF(OR($D58="Buy",$D58="Reward"),SUM($E58),IF(OR($D58="Sell",$D58="Fee"),-SUM($E58),0)))</f>
        <v/>
      </c>
      <c r="K58" s="17" t="str">
        <f>IF(OR($D58="",$C58=""),"",IF($D58="Sell",IF(SUM($H58)&gt;0,-SUM($I58)*IF(SUM($E58)&gt;SUM($H58),SUM($H58),SUM($E58))/SUM($H58),-SUM($I58)),IF(OR($D58="Buy",$D58="Reward"),SUM($F58)+SUM($G58),0)))</f>
        <v/>
      </c>
      <c r="L58" s="17" t="str">
        <f>IF(OR($C58="",$D58&lt;&gt;"Sell"),"",IF(SUM($H58)&gt;0,SUM($F58)-SUM($G58)-SUM($I58)*IF(SUM($E58)&gt;SUM($H58),SUM($H58),SUM($E58))/SUM($H58),""))</f>
        <v/>
      </c>
      <c r="M58" s="20" t="str">
        <f>IF($D58="","",IF($C58="","Missing coin",IF(AND($D58&lt;&gt;"Buy",$D58&lt;&gt;"Sell",$D58&lt;&gt;"Fee",$D58&lt;&gt;"Reward",$D58&lt;&gt;"Transfer"),"Unknown type",IF(SUM($E58)&lt;=0,"Missing quantity",IF(COUNTIF('Portfolio'!$A$9:$A$58,$C58)=0,"Coin missing from the Portfolio tab",IF(AND($D58="Sell",SUM($E58)&gt;SUM($H58)+0.000000000001),"Sale larger than holdings",IF(AND($D58="Fee",SUM($E58)&gt;SUM($H58)+0.000000000001),"Fee larger than holdings",IF(AND(OR($D58="Buy",$D58="Sell"),SUM($F58)&lt;=0),"Missing amount",IF(AND(ISNUMBER($A58),SUM($A58)&lt;MAX($A$4:$A57)),"Date out of chronological order","OK")))))))))</f>
        <v/>
      </c>
    </row>
    <row r="59" spans="1:13" x14ac:dyDescent="0.25">
      <c r="A59" s="21"/>
      <c r="B59" s="13"/>
      <c r="C59" s="13"/>
      <c r="D59" s="13"/>
      <c r="E59" s="22"/>
      <c r="F59" s="14"/>
      <c r="G59" s="14"/>
      <c r="H59" s="16" t="str">
        <f>IF(OR($D59="",$C59=""),"",ROUND(SUMIFS($J$4:$J58,$C$4:$C58,$C59),10))</f>
        <v/>
      </c>
      <c r="I59" s="15" t="str">
        <f>IF(OR($D59="",$C59=""),"",ROUND(SUMIFS($K$4:$K58,$C$4:$C58,$C59),8))</f>
        <v/>
      </c>
      <c r="J59" s="16" t="str">
        <f>IF(OR($D59="",$C59=""),"",IF(OR($D59="Buy",$D59="Reward"),SUM($E59),IF(OR($D59="Sell",$D59="Fee"),-SUM($E59),0)))</f>
        <v/>
      </c>
      <c r="K59" s="17" t="str">
        <f>IF(OR($D59="",$C59=""),"",IF($D59="Sell",IF(SUM($H59)&gt;0,-SUM($I59)*IF(SUM($E59)&gt;SUM($H59),SUM($H59),SUM($E59))/SUM($H59),-SUM($I59)),IF(OR($D59="Buy",$D59="Reward"),SUM($F59)+SUM($G59),0)))</f>
        <v/>
      </c>
      <c r="L59" s="17" t="str">
        <f>IF(OR($C59="",$D59&lt;&gt;"Sell"),"",IF(SUM($H59)&gt;0,SUM($F59)-SUM($G59)-SUM($I59)*IF(SUM($E59)&gt;SUM($H59),SUM($H59),SUM($E59))/SUM($H59),""))</f>
        <v/>
      </c>
      <c r="M59" s="20" t="str">
        <f>IF($D59="","",IF($C59="","Missing coin",IF(AND($D59&lt;&gt;"Buy",$D59&lt;&gt;"Sell",$D59&lt;&gt;"Fee",$D59&lt;&gt;"Reward",$D59&lt;&gt;"Transfer"),"Unknown type",IF(SUM($E59)&lt;=0,"Missing quantity",IF(COUNTIF('Portfolio'!$A$9:$A$58,$C59)=0,"Coin missing from the Portfolio tab",IF(AND($D59="Sell",SUM($E59)&gt;SUM($H59)+0.000000000001),"Sale larger than holdings",IF(AND($D59="Fee",SUM($E59)&gt;SUM($H59)+0.000000000001),"Fee larger than holdings",IF(AND(OR($D59="Buy",$D59="Sell"),SUM($F59)&lt;=0),"Missing amount",IF(AND(ISNUMBER($A59),SUM($A59)&lt;MAX($A$4:$A58)),"Date out of chronological order","OK")))))))))</f>
        <v/>
      </c>
    </row>
    <row r="60" spans="1:13" x14ac:dyDescent="0.25">
      <c r="A60" s="21"/>
      <c r="B60" s="13"/>
      <c r="C60" s="13"/>
      <c r="D60" s="13"/>
      <c r="E60" s="22"/>
      <c r="F60" s="14"/>
      <c r="G60" s="14"/>
      <c r="H60" s="16" t="str">
        <f>IF(OR($D60="",$C60=""),"",ROUND(SUMIFS($J$4:$J59,$C$4:$C59,$C60),10))</f>
        <v/>
      </c>
      <c r="I60" s="15" t="str">
        <f>IF(OR($D60="",$C60=""),"",ROUND(SUMIFS($K$4:$K59,$C$4:$C59,$C60),8))</f>
        <v/>
      </c>
      <c r="J60" s="16" t="str">
        <f>IF(OR($D60="",$C60=""),"",IF(OR($D60="Buy",$D60="Reward"),SUM($E60),IF(OR($D60="Sell",$D60="Fee"),-SUM($E60),0)))</f>
        <v/>
      </c>
      <c r="K60" s="17" t="str">
        <f>IF(OR($D60="",$C60=""),"",IF($D60="Sell",IF(SUM($H60)&gt;0,-SUM($I60)*IF(SUM($E60)&gt;SUM($H60),SUM($H60),SUM($E60))/SUM($H60),-SUM($I60)),IF(OR($D60="Buy",$D60="Reward"),SUM($F60)+SUM($G60),0)))</f>
        <v/>
      </c>
      <c r="L60" s="17" t="str">
        <f>IF(OR($C60="",$D60&lt;&gt;"Sell"),"",IF(SUM($H60)&gt;0,SUM($F60)-SUM($G60)-SUM($I60)*IF(SUM($E60)&gt;SUM($H60),SUM($H60),SUM($E60))/SUM($H60),""))</f>
        <v/>
      </c>
      <c r="M60" s="20" t="str">
        <f>IF($D60="","",IF($C60="","Missing coin",IF(AND($D60&lt;&gt;"Buy",$D60&lt;&gt;"Sell",$D60&lt;&gt;"Fee",$D60&lt;&gt;"Reward",$D60&lt;&gt;"Transfer"),"Unknown type",IF(SUM($E60)&lt;=0,"Missing quantity",IF(COUNTIF('Portfolio'!$A$9:$A$58,$C60)=0,"Coin missing from the Portfolio tab",IF(AND($D60="Sell",SUM($E60)&gt;SUM($H60)+0.000000000001),"Sale larger than holdings",IF(AND($D60="Fee",SUM($E60)&gt;SUM($H60)+0.000000000001),"Fee larger than holdings",IF(AND(OR($D60="Buy",$D60="Sell"),SUM($F60)&lt;=0),"Missing amount",IF(AND(ISNUMBER($A60),SUM($A60)&lt;MAX($A$4:$A59)),"Date out of chronological order","OK")))))))))</f>
        <v/>
      </c>
    </row>
    <row r="61" spans="1:13" x14ac:dyDescent="0.25">
      <c r="A61" s="21"/>
      <c r="B61" s="13"/>
      <c r="C61" s="13"/>
      <c r="D61" s="13"/>
      <c r="E61" s="22"/>
      <c r="F61" s="14"/>
      <c r="G61" s="14"/>
      <c r="H61" s="16" t="str">
        <f>IF(OR($D61="",$C61=""),"",ROUND(SUMIFS($J$4:$J60,$C$4:$C60,$C61),10))</f>
        <v/>
      </c>
      <c r="I61" s="15" t="str">
        <f>IF(OR($D61="",$C61=""),"",ROUND(SUMIFS($K$4:$K60,$C$4:$C60,$C61),8))</f>
        <v/>
      </c>
      <c r="J61" s="16" t="str">
        <f>IF(OR($D61="",$C61=""),"",IF(OR($D61="Buy",$D61="Reward"),SUM($E61),IF(OR($D61="Sell",$D61="Fee"),-SUM($E61),0)))</f>
        <v/>
      </c>
      <c r="K61" s="17" t="str">
        <f>IF(OR($D61="",$C61=""),"",IF($D61="Sell",IF(SUM($H61)&gt;0,-SUM($I61)*IF(SUM($E61)&gt;SUM($H61),SUM($H61),SUM($E61))/SUM($H61),-SUM($I61)),IF(OR($D61="Buy",$D61="Reward"),SUM($F61)+SUM($G61),0)))</f>
        <v/>
      </c>
      <c r="L61" s="17" t="str">
        <f>IF(OR($C61="",$D61&lt;&gt;"Sell"),"",IF(SUM($H61)&gt;0,SUM($F61)-SUM($G61)-SUM($I61)*IF(SUM($E61)&gt;SUM($H61),SUM($H61),SUM($E61))/SUM($H61),""))</f>
        <v/>
      </c>
      <c r="M61" s="20" t="str">
        <f>IF($D61="","",IF($C61="","Missing coin",IF(AND($D61&lt;&gt;"Buy",$D61&lt;&gt;"Sell",$D61&lt;&gt;"Fee",$D61&lt;&gt;"Reward",$D61&lt;&gt;"Transfer"),"Unknown type",IF(SUM($E61)&lt;=0,"Missing quantity",IF(COUNTIF('Portfolio'!$A$9:$A$58,$C61)=0,"Coin missing from the Portfolio tab",IF(AND($D61="Sell",SUM($E61)&gt;SUM($H61)+0.000000000001),"Sale larger than holdings",IF(AND($D61="Fee",SUM($E61)&gt;SUM($H61)+0.000000000001),"Fee larger than holdings",IF(AND(OR($D61="Buy",$D61="Sell"),SUM($F61)&lt;=0),"Missing amount",IF(AND(ISNUMBER($A61),SUM($A61)&lt;MAX($A$4:$A60)),"Date out of chronological order","OK")))))))))</f>
        <v/>
      </c>
    </row>
    <row r="62" spans="1:13" x14ac:dyDescent="0.25">
      <c r="A62" s="21"/>
      <c r="B62" s="13"/>
      <c r="C62" s="13"/>
      <c r="D62" s="13"/>
      <c r="E62" s="22"/>
      <c r="F62" s="14"/>
      <c r="G62" s="14"/>
      <c r="H62" s="16" t="str">
        <f>IF(OR($D62="",$C62=""),"",ROUND(SUMIFS($J$4:$J61,$C$4:$C61,$C62),10))</f>
        <v/>
      </c>
      <c r="I62" s="15" t="str">
        <f>IF(OR($D62="",$C62=""),"",ROUND(SUMIFS($K$4:$K61,$C$4:$C61,$C62),8))</f>
        <v/>
      </c>
      <c r="J62" s="16" t="str">
        <f>IF(OR($D62="",$C62=""),"",IF(OR($D62="Buy",$D62="Reward"),SUM($E62),IF(OR($D62="Sell",$D62="Fee"),-SUM($E62),0)))</f>
        <v/>
      </c>
      <c r="K62" s="17" t="str">
        <f>IF(OR($D62="",$C62=""),"",IF($D62="Sell",IF(SUM($H62)&gt;0,-SUM($I62)*IF(SUM($E62)&gt;SUM($H62),SUM($H62),SUM($E62))/SUM($H62),-SUM($I62)),IF(OR($D62="Buy",$D62="Reward"),SUM($F62)+SUM($G62),0)))</f>
        <v/>
      </c>
      <c r="L62" s="17" t="str">
        <f>IF(OR($C62="",$D62&lt;&gt;"Sell"),"",IF(SUM($H62)&gt;0,SUM($F62)-SUM($G62)-SUM($I62)*IF(SUM($E62)&gt;SUM($H62),SUM($H62),SUM($E62))/SUM($H62),""))</f>
        <v/>
      </c>
      <c r="M62" s="20" t="str">
        <f>IF($D62="","",IF($C62="","Missing coin",IF(AND($D62&lt;&gt;"Buy",$D62&lt;&gt;"Sell",$D62&lt;&gt;"Fee",$D62&lt;&gt;"Reward",$D62&lt;&gt;"Transfer"),"Unknown type",IF(SUM($E62)&lt;=0,"Missing quantity",IF(COUNTIF('Portfolio'!$A$9:$A$58,$C62)=0,"Coin missing from the Portfolio tab",IF(AND($D62="Sell",SUM($E62)&gt;SUM($H62)+0.000000000001),"Sale larger than holdings",IF(AND($D62="Fee",SUM($E62)&gt;SUM($H62)+0.000000000001),"Fee larger than holdings",IF(AND(OR($D62="Buy",$D62="Sell"),SUM($F62)&lt;=0),"Missing amount",IF(AND(ISNUMBER($A62),SUM($A62)&lt;MAX($A$4:$A61)),"Date out of chronological order","OK")))))))))</f>
        <v/>
      </c>
    </row>
    <row r="63" spans="1:13" x14ac:dyDescent="0.25">
      <c r="A63" s="21"/>
      <c r="B63" s="13"/>
      <c r="C63" s="13"/>
      <c r="D63" s="13"/>
      <c r="E63" s="22"/>
      <c r="F63" s="14"/>
      <c r="G63" s="14"/>
      <c r="H63" s="16" t="str">
        <f>IF(OR($D63="",$C63=""),"",ROUND(SUMIFS($J$4:$J62,$C$4:$C62,$C63),10))</f>
        <v/>
      </c>
      <c r="I63" s="15" t="str">
        <f>IF(OR($D63="",$C63=""),"",ROUND(SUMIFS($K$4:$K62,$C$4:$C62,$C63),8))</f>
        <v/>
      </c>
      <c r="J63" s="16" t="str">
        <f>IF(OR($D63="",$C63=""),"",IF(OR($D63="Buy",$D63="Reward"),SUM($E63),IF(OR($D63="Sell",$D63="Fee"),-SUM($E63),0)))</f>
        <v/>
      </c>
      <c r="K63" s="17" t="str">
        <f>IF(OR($D63="",$C63=""),"",IF($D63="Sell",IF(SUM($H63)&gt;0,-SUM($I63)*IF(SUM($E63)&gt;SUM($H63),SUM($H63),SUM($E63))/SUM($H63),-SUM($I63)),IF(OR($D63="Buy",$D63="Reward"),SUM($F63)+SUM($G63),0)))</f>
        <v/>
      </c>
      <c r="L63" s="17" t="str">
        <f>IF(OR($C63="",$D63&lt;&gt;"Sell"),"",IF(SUM($H63)&gt;0,SUM($F63)-SUM($G63)-SUM($I63)*IF(SUM($E63)&gt;SUM($H63),SUM($H63),SUM($E63))/SUM($H63),""))</f>
        <v/>
      </c>
      <c r="M63" s="20" t="str">
        <f>IF($D63="","",IF($C63="","Missing coin",IF(AND($D63&lt;&gt;"Buy",$D63&lt;&gt;"Sell",$D63&lt;&gt;"Fee",$D63&lt;&gt;"Reward",$D63&lt;&gt;"Transfer"),"Unknown type",IF(SUM($E63)&lt;=0,"Missing quantity",IF(COUNTIF('Portfolio'!$A$9:$A$58,$C63)=0,"Coin missing from the Portfolio tab",IF(AND($D63="Sell",SUM($E63)&gt;SUM($H63)+0.000000000001),"Sale larger than holdings",IF(AND($D63="Fee",SUM($E63)&gt;SUM($H63)+0.000000000001),"Fee larger than holdings",IF(AND(OR($D63="Buy",$D63="Sell"),SUM($F63)&lt;=0),"Missing amount",IF(AND(ISNUMBER($A63),SUM($A63)&lt;MAX($A$4:$A62)),"Date out of chronological order","OK")))))))))</f>
        <v/>
      </c>
    </row>
    <row r="64" spans="1:13" x14ac:dyDescent="0.25">
      <c r="A64" s="21"/>
      <c r="B64" s="13"/>
      <c r="C64" s="13"/>
      <c r="D64" s="13"/>
      <c r="E64" s="22"/>
      <c r="F64" s="14"/>
      <c r="G64" s="14"/>
      <c r="H64" s="16" t="str">
        <f>IF(OR($D64="",$C64=""),"",ROUND(SUMIFS($J$4:$J63,$C$4:$C63,$C64),10))</f>
        <v/>
      </c>
      <c r="I64" s="15" t="str">
        <f>IF(OR($D64="",$C64=""),"",ROUND(SUMIFS($K$4:$K63,$C$4:$C63,$C64),8))</f>
        <v/>
      </c>
      <c r="J64" s="16" t="str">
        <f>IF(OR($D64="",$C64=""),"",IF(OR($D64="Buy",$D64="Reward"),SUM($E64),IF(OR($D64="Sell",$D64="Fee"),-SUM($E64),0)))</f>
        <v/>
      </c>
      <c r="K64" s="17" t="str">
        <f>IF(OR($D64="",$C64=""),"",IF($D64="Sell",IF(SUM($H64)&gt;0,-SUM($I64)*IF(SUM($E64)&gt;SUM($H64),SUM($H64),SUM($E64))/SUM($H64),-SUM($I64)),IF(OR($D64="Buy",$D64="Reward"),SUM($F64)+SUM($G64),0)))</f>
        <v/>
      </c>
      <c r="L64" s="17" t="str">
        <f>IF(OR($C64="",$D64&lt;&gt;"Sell"),"",IF(SUM($H64)&gt;0,SUM($F64)-SUM($G64)-SUM($I64)*IF(SUM($E64)&gt;SUM($H64),SUM($H64),SUM($E64))/SUM($H64),""))</f>
        <v/>
      </c>
      <c r="M64" s="20" t="str">
        <f>IF($D64="","",IF($C64="","Missing coin",IF(AND($D64&lt;&gt;"Buy",$D64&lt;&gt;"Sell",$D64&lt;&gt;"Fee",$D64&lt;&gt;"Reward",$D64&lt;&gt;"Transfer"),"Unknown type",IF(SUM($E64)&lt;=0,"Missing quantity",IF(COUNTIF('Portfolio'!$A$9:$A$58,$C64)=0,"Coin missing from the Portfolio tab",IF(AND($D64="Sell",SUM($E64)&gt;SUM($H64)+0.000000000001),"Sale larger than holdings",IF(AND($D64="Fee",SUM($E64)&gt;SUM($H64)+0.000000000001),"Fee larger than holdings",IF(AND(OR($D64="Buy",$D64="Sell"),SUM($F64)&lt;=0),"Missing amount",IF(AND(ISNUMBER($A64),SUM($A64)&lt;MAX($A$4:$A63)),"Date out of chronological order","OK")))))))))</f>
        <v/>
      </c>
    </row>
    <row r="65" spans="1:13" x14ac:dyDescent="0.25">
      <c r="A65" s="21"/>
      <c r="B65" s="13"/>
      <c r="C65" s="13"/>
      <c r="D65" s="13"/>
      <c r="E65" s="22"/>
      <c r="F65" s="14"/>
      <c r="G65" s="14"/>
      <c r="H65" s="16" t="str">
        <f>IF(OR($D65="",$C65=""),"",ROUND(SUMIFS($J$4:$J64,$C$4:$C64,$C65),10))</f>
        <v/>
      </c>
      <c r="I65" s="15" t="str">
        <f>IF(OR($D65="",$C65=""),"",ROUND(SUMIFS($K$4:$K64,$C$4:$C64,$C65),8))</f>
        <v/>
      </c>
      <c r="J65" s="16" t="str">
        <f>IF(OR($D65="",$C65=""),"",IF(OR($D65="Buy",$D65="Reward"),SUM($E65),IF(OR($D65="Sell",$D65="Fee"),-SUM($E65),0)))</f>
        <v/>
      </c>
      <c r="K65" s="17" t="str">
        <f>IF(OR($D65="",$C65=""),"",IF($D65="Sell",IF(SUM($H65)&gt;0,-SUM($I65)*IF(SUM($E65)&gt;SUM($H65),SUM($H65),SUM($E65))/SUM($H65),-SUM($I65)),IF(OR($D65="Buy",$D65="Reward"),SUM($F65)+SUM($G65),0)))</f>
        <v/>
      </c>
      <c r="L65" s="17" t="str">
        <f>IF(OR($C65="",$D65&lt;&gt;"Sell"),"",IF(SUM($H65)&gt;0,SUM($F65)-SUM($G65)-SUM($I65)*IF(SUM($E65)&gt;SUM($H65),SUM($H65),SUM($E65))/SUM($H65),""))</f>
        <v/>
      </c>
      <c r="M65" s="20" t="str">
        <f>IF($D65="","",IF($C65="","Missing coin",IF(AND($D65&lt;&gt;"Buy",$D65&lt;&gt;"Sell",$D65&lt;&gt;"Fee",$D65&lt;&gt;"Reward",$D65&lt;&gt;"Transfer"),"Unknown type",IF(SUM($E65)&lt;=0,"Missing quantity",IF(COUNTIF('Portfolio'!$A$9:$A$58,$C65)=0,"Coin missing from the Portfolio tab",IF(AND($D65="Sell",SUM($E65)&gt;SUM($H65)+0.000000000001),"Sale larger than holdings",IF(AND($D65="Fee",SUM($E65)&gt;SUM($H65)+0.000000000001),"Fee larger than holdings",IF(AND(OR($D65="Buy",$D65="Sell"),SUM($F65)&lt;=0),"Missing amount",IF(AND(ISNUMBER($A65),SUM($A65)&lt;MAX($A$4:$A64)),"Date out of chronological order","OK")))))))))</f>
        <v/>
      </c>
    </row>
    <row r="66" spans="1:13" x14ac:dyDescent="0.25">
      <c r="A66" s="21"/>
      <c r="B66" s="13"/>
      <c r="C66" s="13"/>
      <c r="D66" s="13"/>
      <c r="E66" s="22"/>
      <c r="F66" s="14"/>
      <c r="G66" s="14"/>
      <c r="H66" s="16" t="str">
        <f>IF(OR($D66="",$C66=""),"",ROUND(SUMIFS($J$4:$J65,$C$4:$C65,$C66),10))</f>
        <v/>
      </c>
      <c r="I66" s="15" t="str">
        <f>IF(OR($D66="",$C66=""),"",ROUND(SUMIFS($K$4:$K65,$C$4:$C65,$C66),8))</f>
        <v/>
      </c>
      <c r="J66" s="16" t="str">
        <f>IF(OR($D66="",$C66=""),"",IF(OR($D66="Buy",$D66="Reward"),SUM($E66),IF(OR($D66="Sell",$D66="Fee"),-SUM($E66),0)))</f>
        <v/>
      </c>
      <c r="K66" s="17" t="str">
        <f>IF(OR($D66="",$C66=""),"",IF($D66="Sell",IF(SUM($H66)&gt;0,-SUM($I66)*IF(SUM($E66)&gt;SUM($H66),SUM($H66),SUM($E66))/SUM($H66),-SUM($I66)),IF(OR($D66="Buy",$D66="Reward"),SUM($F66)+SUM($G66),0)))</f>
        <v/>
      </c>
      <c r="L66" s="17" t="str">
        <f>IF(OR($C66="",$D66&lt;&gt;"Sell"),"",IF(SUM($H66)&gt;0,SUM($F66)-SUM($G66)-SUM($I66)*IF(SUM($E66)&gt;SUM($H66),SUM($H66),SUM($E66))/SUM($H66),""))</f>
        <v/>
      </c>
      <c r="M66" s="20" t="str">
        <f>IF($D66="","",IF($C66="","Missing coin",IF(AND($D66&lt;&gt;"Buy",$D66&lt;&gt;"Sell",$D66&lt;&gt;"Fee",$D66&lt;&gt;"Reward",$D66&lt;&gt;"Transfer"),"Unknown type",IF(SUM($E66)&lt;=0,"Missing quantity",IF(COUNTIF('Portfolio'!$A$9:$A$58,$C66)=0,"Coin missing from the Portfolio tab",IF(AND($D66="Sell",SUM($E66)&gt;SUM($H66)+0.000000000001),"Sale larger than holdings",IF(AND($D66="Fee",SUM($E66)&gt;SUM($H66)+0.000000000001),"Fee larger than holdings",IF(AND(OR($D66="Buy",$D66="Sell"),SUM($F66)&lt;=0),"Missing amount",IF(AND(ISNUMBER($A66),SUM($A66)&lt;MAX($A$4:$A65)),"Date out of chronological order","OK")))))))))</f>
        <v/>
      </c>
    </row>
    <row r="67" spans="1:13" x14ac:dyDescent="0.25">
      <c r="A67" s="21"/>
      <c r="B67" s="13"/>
      <c r="C67" s="13"/>
      <c r="D67" s="13"/>
      <c r="E67" s="22"/>
      <c r="F67" s="14"/>
      <c r="G67" s="14"/>
      <c r="H67" s="16" t="str">
        <f>IF(OR($D67="",$C67=""),"",ROUND(SUMIFS($J$4:$J66,$C$4:$C66,$C67),10))</f>
        <v/>
      </c>
      <c r="I67" s="15" t="str">
        <f>IF(OR($D67="",$C67=""),"",ROUND(SUMIFS($K$4:$K66,$C$4:$C66,$C67),8))</f>
        <v/>
      </c>
      <c r="J67" s="16" t="str">
        <f>IF(OR($D67="",$C67=""),"",IF(OR($D67="Buy",$D67="Reward"),SUM($E67),IF(OR($D67="Sell",$D67="Fee"),-SUM($E67),0)))</f>
        <v/>
      </c>
      <c r="K67" s="17" t="str">
        <f>IF(OR($D67="",$C67=""),"",IF($D67="Sell",IF(SUM($H67)&gt;0,-SUM($I67)*IF(SUM($E67)&gt;SUM($H67),SUM($H67),SUM($E67))/SUM($H67),-SUM($I67)),IF(OR($D67="Buy",$D67="Reward"),SUM($F67)+SUM($G67),0)))</f>
        <v/>
      </c>
      <c r="L67" s="17" t="str">
        <f>IF(OR($C67="",$D67&lt;&gt;"Sell"),"",IF(SUM($H67)&gt;0,SUM($F67)-SUM($G67)-SUM($I67)*IF(SUM($E67)&gt;SUM($H67),SUM($H67),SUM($E67))/SUM($H67),""))</f>
        <v/>
      </c>
      <c r="M67" s="20" t="str">
        <f>IF($D67="","",IF($C67="","Missing coin",IF(AND($D67&lt;&gt;"Buy",$D67&lt;&gt;"Sell",$D67&lt;&gt;"Fee",$D67&lt;&gt;"Reward",$D67&lt;&gt;"Transfer"),"Unknown type",IF(SUM($E67)&lt;=0,"Missing quantity",IF(COUNTIF('Portfolio'!$A$9:$A$58,$C67)=0,"Coin missing from the Portfolio tab",IF(AND($D67="Sell",SUM($E67)&gt;SUM($H67)+0.000000000001),"Sale larger than holdings",IF(AND($D67="Fee",SUM($E67)&gt;SUM($H67)+0.000000000001),"Fee larger than holdings",IF(AND(OR($D67="Buy",$D67="Sell"),SUM($F67)&lt;=0),"Missing amount",IF(AND(ISNUMBER($A67),SUM($A67)&lt;MAX($A$4:$A66)),"Date out of chronological order","OK")))))))))</f>
        <v/>
      </c>
    </row>
    <row r="68" spans="1:13" x14ac:dyDescent="0.25">
      <c r="A68" s="21"/>
      <c r="B68" s="13"/>
      <c r="C68" s="13"/>
      <c r="D68" s="13"/>
      <c r="E68" s="22"/>
      <c r="F68" s="14"/>
      <c r="G68" s="14"/>
      <c r="H68" s="16" t="str">
        <f>IF(OR($D68="",$C68=""),"",ROUND(SUMIFS($J$4:$J67,$C$4:$C67,$C68),10))</f>
        <v/>
      </c>
      <c r="I68" s="15" t="str">
        <f>IF(OR($D68="",$C68=""),"",ROUND(SUMIFS($K$4:$K67,$C$4:$C67,$C68),8))</f>
        <v/>
      </c>
      <c r="J68" s="16" t="str">
        <f>IF(OR($D68="",$C68=""),"",IF(OR($D68="Buy",$D68="Reward"),SUM($E68),IF(OR($D68="Sell",$D68="Fee"),-SUM($E68),0)))</f>
        <v/>
      </c>
      <c r="K68" s="17" t="str">
        <f>IF(OR($D68="",$C68=""),"",IF($D68="Sell",IF(SUM($H68)&gt;0,-SUM($I68)*IF(SUM($E68)&gt;SUM($H68),SUM($H68),SUM($E68))/SUM($H68),-SUM($I68)),IF(OR($D68="Buy",$D68="Reward"),SUM($F68)+SUM($G68),0)))</f>
        <v/>
      </c>
      <c r="L68" s="17" t="str">
        <f>IF(OR($C68="",$D68&lt;&gt;"Sell"),"",IF(SUM($H68)&gt;0,SUM($F68)-SUM($G68)-SUM($I68)*IF(SUM($E68)&gt;SUM($H68),SUM($H68),SUM($E68))/SUM($H68),""))</f>
        <v/>
      </c>
      <c r="M68" s="20" t="str">
        <f>IF($D68="","",IF($C68="","Missing coin",IF(AND($D68&lt;&gt;"Buy",$D68&lt;&gt;"Sell",$D68&lt;&gt;"Fee",$D68&lt;&gt;"Reward",$D68&lt;&gt;"Transfer"),"Unknown type",IF(SUM($E68)&lt;=0,"Missing quantity",IF(COUNTIF('Portfolio'!$A$9:$A$58,$C68)=0,"Coin missing from the Portfolio tab",IF(AND($D68="Sell",SUM($E68)&gt;SUM($H68)+0.000000000001),"Sale larger than holdings",IF(AND($D68="Fee",SUM($E68)&gt;SUM($H68)+0.000000000001),"Fee larger than holdings",IF(AND(OR($D68="Buy",$D68="Sell"),SUM($F68)&lt;=0),"Missing amount",IF(AND(ISNUMBER($A68),SUM($A68)&lt;MAX($A$4:$A67)),"Date out of chronological order","OK")))))))))</f>
        <v/>
      </c>
    </row>
    <row r="69" spans="1:13" x14ac:dyDescent="0.25">
      <c r="A69" s="21"/>
      <c r="B69" s="13"/>
      <c r="C69" s="13"/>
      <c r="D69" s="13"/>
      <c r="E69" s="22"/>
      <c r="F69" s="14"/>
      <c r="G69" s="14"/>
      <c r="H69" s="16" t="str">
        <f>IF(OR($D69="",$C69=""),"",ROUND(SUMIFS($J$4:$J68,$C$4:$C68,$C69),10))</f>
        <v/>
      </c>
      <c r="I69" s="15" t="str">
        <f>IF(OR($D69="",$C69=""),"",ROUND(SUMIFS($K$4:$K68,$C$4:$C68,$C69),8))</f>
        <v/>
      </c>
      <c r="J69" s="16" t="str">
        <f>IF(OR($D69="",$C69=""),"",IF(OR($D69="Buy",$D69="Reward"),SUM($E69),IF(OR($D69="Sell",$D69="Fee"),-SUM($E69),0)))</f>
        <v/>
      </c>
      <c r="K69" s="17" t="str">
        <f>IF(OR($D69="",$C69=""),"",IF($D69="Sell",IF(SUM($H69)&gt;0,-SUM($I69)*IF(SUM($E69)&gt;SUM($H69),SUM($H69),SUM($E69))/SUM($H69),-SUM($I69)),IF(OR($D69="Buy",$D69="Reward"),SUM($F69)+SUM($G69),0)))</f>
        <v/>
      </c>
      <c r="L69" s="17" t="str">
        <f>IF(OR($C69="",$D69&lt;&gt;"Sell"),"",IF(SUM($H69)&gt;0,SUM($F69)-SUM($G69)-SUM($I69)*IF(SUM($E69)&gt;SUM($H69),SUM($H69),SUM($E69))/SUM($H69),""))</f>
        <v/>
      </c>
      <c r="M69" s="20" t="str">
        <f>IF($D69="","",IF($C69="","Missing coin",IF(AND($D69&lt;&gt;"Buy",$D69&lt;&gt;"Sell",$D69&lt;&gt;"Fee",$D69&lt;&gt;"Reward",$D69&lt;&gt;"Transfer"),"Unknown type",IF(SUM($E69)&lt;=0,"Missing quantity",IF(COUNTIF('Portfolio'!$A$9:$A$58,$C69)=0,"Coin missing from the Portfolio tab",IF(AND($D69="Sell",SUM($E69)&gt;SUM($H69)+0.000000000001),"Sale larger than holdings",IF(AND($D69="Fee",SUM($E69)&gt;SUM($H69)+0.000000000001),"Fee larger than holdings",IF(AND(OR($D69="Buy",$D69="Sell"),SUM($F69)&lt;=0),"Missing amount",IF(AND(ISNUMBER($A69),SUM($A69)&lt;MAX($A$4:$A68)),"Date out of chronological order","OK")))))))))</f>
        <v/>
      </c>
    </row>
    <row r="70" spans="1:13" x14ac:dyDescent="0.25">
      <c r="A70" s="21"/>
      <c r="B70" s="13"/>
      <c r="C70" s="13"/>
      <c r="D70" s="13"/>
      <c r="E70" s="22"/>
      <c r="F70" s="14"/>
      <c r="G70" s="14"/>
      <c r="H70" s="16" t="str">
        <f>IF(OR($D70="",$C70=""),"",ROUND(SUMIFS($J$4:$J69,$C$4:$C69,$C70),10))</f>
        <v/>
      </c>
      <c r="I70" s="15" t="str">
        <f>IF(OR($D70="",$C70=""),"",ROUND(SUMIFS($K$4:$K69,$C$4:$C69,$C70),8))</f>
        <v/>
      </c>
      <c r="J70" s="16" t="str">
        <f>IF(OR($D70="",$C70=""),"",IF(OR($D70="Buy",$D70="Reward"),SUM($E70),IF(OR($D70="Sell",$D70="Fee"),-SUM($E70),0)))</f>
        <v/>
      </c>
      <c r="K70" s="17" t="str">
        <f>IF(OR($D70="",$C70=""),"",IF($D70="Sell",IF(SUM($H70)&gt;0,-SUM($I70)*IF(SUM($E70)&gt;SUM($H70),SUM($H70),SUM($E70))/SUM($H70),-SUM($I70)),IF(OR($D70="Buy",$D70="Reward"),SUM($F70)+SUM($G70),0)))</f>
        <v/>
      </c>
      <c r="L70" s="17" t="str">
        <f>IF(OR($C70="",$D70&lt;&gt;"Sell"),"",IF(SUM($H70)&gt;0,SUM($F70)-SUM($G70)-SUM($I70)*IF(SUM($E70)&gt;SUM($H70),SUM($H70),SUM($E70))/SUM($H70),""))</f>
        <v/>
      </c>
      <c r="M70" s="20" t="str">
        <f>IF($D70="","",IF($C70="","Missing coin",IF(AND($D70&lt;&gt;"Buy",$D70&lt;&gt;"Sell",$D70&lt;&gt;"Fee",$D70&lt;&gt;"Reward",$D70&lt;&gt;"Transfer"),"Unknown type",IF(SUM($E70)&lt;=0,"Missing quantity",IF(COUNTIF('Portfolio'!$A$9:$A$58,$C70)=0,"Coin missing from the Portfolio tab",IF(AND($D70="Sell",SUM($E70)&gt;SUM($H70)+0.000000000001),"Sale larger than holdings",IF(AND($D70="Fee",SUM($E70)&gt;SUM($H70)+0.000000000001),"Fee larger than holdings",IF(AND(OR($D70="Buy",$D70="Sell"),SUM($F70)&lt;=0),"Missing amount",IF(AND(ISNUMBER($A70),SUM($A70)&lt;MAX($A$4:$A69)),"Date out of chronological order","OK")))))))))</f>
        <v/>
      </c>
    </row>
    <row r="71" spans="1:13" x14ac:dyDescent="0.25">
      <c r="A71" s="21"/>
      <c r="B71" s="13"/>
      <c r="C71" s="13"/>
      <c r="D71" s="13"/>
      <c r="E71" s="22"/>
      <c r="F71" s="14"/>
      <c r="G71" s="14"/>
      <c r="H71" s="16" t="str">
        <f>IF(OR($D71="",$C71=""),"",ROUND(SUMIFS($J$4:$J70,$C$4:$C70,$C71),10))</f>
        <v/>
      </c>
      <c r="I71" s="15" t="str">
        <f>IF(OR($D71="",$C71=""),"",ROUND(SUMIFS($K$4:$K70,$C$4:$C70,$C71),8))</f>
        <v/>
      </c>
      <c r="J71" s="16" t="str">
        <f>IF(OR($D71="",$C71=""),"",IF(OR($D71="Buy",$D71="Reward"),SUM($E71),IF(OR($D71="Sell",$D71="Fee"),-SUM($E71),0)))</f>
        <v/>
      </c>
      <c r="K71" s="17" t="str">
        <f>IF(OR($D71="",$C71=""),"",IF($D71="Sell",IF(SUM($H71)&gt;0,-SUM($I71)*IF(SUM($E71)&gt;SUM($H71),SUM($H71),SUM($E71))/SUM($H71),-SUM($I71)),IF(OR($D71="Buy",$D71="Reward"),SUM($F71)+SUM($G71),0)))</f>
        <v/>
      </c>
      <c r="L71" s="17" t="str">
        <f>IF(OR($C71="",$D71&lt;&gt;"Sell"),"",IF(SUM($H71)&gt;0,SUM($F71)-SUM($G71)-SUM($I71)*IF(SUM($E71)&gt;SUM($H71),SUM($H71),SUM($E71))/SUM($H71),""))</f>
        <v/>
      </c>
      <c r="M71" s="20" t="str">
        <f>IF($D71="","",IF($C71="","Missing coin",IF(AND($D71&lt;&gt;"Buy",$D71&lt;&gt;"Sell",$D71&lt;&gt;"Fee",$D71&lt;&gt;"Reward",$D71&lt;&gt;"Transfer"),"Unknown type",IF(SUM($E71)&lt;=0,"Missing quantity",IF(COUNTIF('Portfolio'!$A$9:$A$58,$C71)=0,"Coin missing from the Portfolio tab",IF(AND($D71="Sell",SUM($E71)&gt;SUM($H71)+0.000000000001),"Sale larger than holdings",IF(AND($D71="Fee",SUM($E71)&gt;SUM($H71)+0.000000000001),"Fee larger than holdings",IF(AND(OR($D71="Buy",$D71="Sell"),SUM($F71)&lt;=0),"Missing amount",IF(AND(ISNUMBER($A71),SUM($A71)&lt;MAX($A$4:$A70)),"Date out of chronological order","OK")))))))))</f>
        <v/>
      </c>
    </row>
    <row r="72" spans="1:13" x14ac:dyDescent="0.25">
      <c r="A72" s="21"/>
      <c r="B72" s="13"/>
      <c r="C72" s="13"/>
      <c r="D72" s="13"/>
      <c r="E72" s="22"/>
      <c r="F72" s="14"/>
      <c r="G72" s="14"/>
      <c r="H72" s="16" t="str">
        <f>IF(OR($D72="",$C72=""),"",ROUND(SUMIFS($J$4:$J71,$C$4:$C71,$C72),10))</f>
        <v/>
      </c>
      <c r="I72" s="15" t="str">
        <f>IF(OR($D72="",$C72=""),"",ROUND(SUMIFS($K$4:$K71,$C$4:$C71,$C72),8))</f>
        <v/>
      </c>
      <c r="J72" s="16" t="str">
        <f>IF(OR($D72="",$C72=""),"",IF(OR($D72="Buy",$D72="Reward"),SUM($E72),IF(OR($D72="Sell",$D72="Fee"),-SUM($E72),0)))</f>
        <v/>
      </c>
      <c r="K72" s="17" t="str">
        <f>IF(OR($D72="",$C72=""),"",IF($D72="Sell",IF(SUM($H72)&gt;0,-SUM($I72)*IF(SUM($E72)&gt;SUM($H72),SUM($H72),SUM($E72))/SUM($H72),-SUM($I72)),IF(OR($D72="Buy",$D72="Reward"),SUM($F72)+SUM($G72),0)))</f>
        <v/>
      </c>
      <c r="L72" s="17" t="str">
        <f>IF(OR($C72="",$D72&lt;&gt;"Sell"),"",IF(SUM($H72)&gt;0,SUM($F72)-SUM($G72)-SUM($I72)*IF(SUM($E72)&gt;SUM($H72),SUM($H72),SUM($E72))/SUM($H72),""))</f>
        <v/>
      </c>
      <c r="M72" s="20" t="str">
        <f>IF($D72="","",IF($C72="","Missing coin",IF(AND($D72&lt;&gt;"Buy",$D72&lt;&gt;"Sell",$D72&lt;&gt;"Fee",$D72&lt;&gt;"Reward",$D72&lt;&gt;"Transfer"),"Unknown type",IF(SUM($E72)&lt;=0,"Missing quantity",IF(COUNTIF('Portfolio'!$A$9:$A$58,$C72)=0,"Coin missing from the Portfolio tab",IF(AND($D72="Sell",SUM($E72)&gt;SUM($H72)+0.000000000001),"Sale larger than holdings",IF(AND($D72="Fee",SUM($E72)&gt;SUM($H72)+0.000000000001),"Fee larger than holdings",IF(AND(OR($D72="Buy",$D72="Sell"),SUM($F72)&lt;=0),"Missing amount",IF(AND(ISNUMBER($A72),SUM($A72)&lt;MAX($A$4:$A71)),"Date out of chronological order","OK")))))))))</f>
        <v/>
      </c>
    </row>
    <row r="73" spans="1:13" x14ac:dyDescent="0.25">
      <c r="A73" s="21"/>
      <c r="B73" s="13"/>
      <c r="C73" s="13"/>
      <c r="D73" s="13"/>
      <c r="E73" s="22"/>
      <c r="F73" s="14"/>
      <c r="G73" s="14"/>
      <c r="H73" s="16" t="str">
        <f>IF(OR($D73="",$C73=""),"",ROUND(SUMIFS($J$4:$J72,$C$4:$C72,$C73),10))</f>
        <v/>
      </c>
      <c r="I73" s="15" t="str">
        <f>IF(OR($D73="",$C73=""),"",ROUND(SUMIFS($K$4:$K72,$C$4:$C72,$C73),8))</f>
        <v/>
      </c>
      <c r="J73" s="16" t="str">
        <f>IF(OR($D73="",$C73=""),"",IF(OR($D73="Buy",$D73="Reward"),SUM($E73),IF(OR($D73="Sell",$D73="Fee"),-SUM($E73),0)))</f>
        <v/>
      </c>
      <c r="K73" s="17" t="str">
        <f>IF(OR($D73="",$C73=""),"",IF($D73="Sell",IF(SUM($H73)&gt;0,-SUM($I73)*IF(SUM($E73)&gt;SUM($H73),SUM($H73),SUM($E73))/SUM($H73),-SUM($I73)),IF(OR($D73="Buy",$D73="Reward"),SUM($F73)+SUM($G73),0)))</f>
        <v/>
      </c>
      <c r="L73" s="17" t="str">
        <f>IF(OR($C73="",$D73&lt;&gt;"Sell"),"",IF(SUM($H73)&gt;0,SUM($F73)-SUM($G73)-SUM($I73)*IF(SUM($E73)&gt;SUM($H73),SUM($H73),SUM($E73))/SUM($H73),""))</f>
        <v/>
      </c>
      <c r="M73" s="20" t="str">
        <f>IF($D73="","",IF($C73="","Missing coin",IF(AND($D73&lt;&gt;"Buy",$D73&lt;&gt;"Sell",$D73&lt;&gt;"Fee",$D73&lt;&gt;"Reward",$D73&lt;&gt;"Transfer"),"Unknown type",IF(SUM($E73)&lt;=0,"Missing quantity",IF(COUNTIF('Portfolio'!$A$9:$A$58,$C73)=0,"Coin missing from the Portfolio tab",IF(AND($D73="Sell",SUM($E73)&gt;SUM($H73)+0.000000000001),"Sale larger than holdings",IF(AND($D73="Fee",SUM($E73)&gt;SUM($H73)+0.000000000001),"Fee larger than holdings",IF(AND(OR($D73="Buy",$D73="Sell"),SUM($F73)&lt;=0),"Missing amount",IF(AND(ISNUMBER($A73),SUM($A73)&lt;MAX($A$4:$A72)),"Date out of chronological order","OK")))))))))</f>
        <v/>
      </c>
    </row>
    <row r="74" spans="1:13" x14ac:dyDescent="0.25">
      <c r="A74" s="21"/>
      <c r="B74" s="13"/>
      <c r="C74" s="13"/>
      <c r="D74" s="13"/>
      <c r="E74" s="22"/>
      <c r="F74" s="14"/>
      <c r="G74" s="14"/>
      <c r="H74" s="16" t="str">
        <f>IF(OR($D74="",$C74=""),"",ROUND(SUMIFS($J$4:$J73,$C$4:$C73,$C74),10))</f>
        <v/>
      </c>
      <c r="I74" s="15" t="str">
        <f>IF(OR($D74="",$C74=""),"",ROUND(SUMIFS($K$4:$K73,$C$4:$C73,$C74),8))</f>
        <v/>
      </c>
      <c r="J74" s="16" t="str">
        <f>IF(OR($D74="",$C74=""),"",IF(OR($D74="Buy",$D74="Reward"),SUM($E74),IF(OR($D74="Sell",$D74="Fee"),-SUM($E74),0)))</f>
        <v/>
      </c>
      <c r="K74" s="17" t="str">
        <f>IF(OR($D74="",$C74=""),"",IF($D74="Sell",IF(SUM($H74)&gt;0,-SUM($I74)*IF(SUM($E74)&gt;SUM($H74),SUM($H74),SUM($E74))/SUM($H74),-SUM($I74)),IF(OR($D74="Buy",$D74="Reward"),SUM($F74)+SUM($G74),0)))</f>
        <v/>
      </c>
      <c r="L74" s="17" t="str">
        <f>IF(OR($C74="",$D74&lt;&gt;"Sell"),"",IF(SUM($H74)&gt;0,SUM($F74)-SUM($G74)-SUM($I74)*IF(SUM($E74)&gt;SUM($H74),SUM($H74),SUM($E74))/SUM($H74),""))</f>
        <v/>
      </c>
      <c r="M74" s="20" t="str">
        <f>IF($D74="","",IF($C74="","Missing coin",IF(AND($D74&lt;&gt;"Buy",$D74&lt;&gt;"Sell",$D74&lt;&gt;"Fee",$D74&lt;&gt;"Reward",$D74&lt;&gt;"Transfer"),"Unknown type",IF(SUM($E74)&lt;=0,"Missing quantity",IF(COUNTIF('Portfolio'!$A$9:$A$58,$C74)=0,"Coin missing from the Portfolio tab",IF(AND($D74="Sell",SUM($E74)&gt;SUM($H74)+0.000000000001),"Sale larger than holdings",IF(AND($D74="Fee",SUM($E74)&gt;SUM($H74)+0.000000000001),"Fee larger than holdings",IF(AND(OR($D74="Buy",$D74="Sell"),SUM($F74)&lt;=0),"Missing amount",IF(AND(ISNUMBER($A74),SUM($A74)&lt;MAX($A$4:$A73)),"Date out of chronological order","OK")))))))))</f>
        <v/>
      </c>
    </row>
    <row r="75" spans="1:13" x14ac:dyDescent="0.25">
      <c r="A75" s="21"/>
      <c r="B75" s="13"/>
      <c r="C75" s="13"/>
      <c r="D75" s="13"/>
      <c r="E75" s="22"/>
      <c r="F75" s="14"/>
      <c r="G75" s="14"/>
      <c r="H75" s="16" t="str">
        <f>IF(OR($D75="",$C75=""),"",ROUND(SUMIFS($J$4:$J74,$C$4:$C74,$C75),10))</f>
        <v/>
      </c>
      <c r="I75" s="15" t="str">
        <f>IF(OR($D75="",$C75=""),"",ROUND(SUMIFS($K$4:$K74,$C$4:$C74,$C75),8))</f>
        <v/>
      </c>
      <c r="J75" s="16" t="str">
        <f>IF(OR($D75="",$C75=""),"",IF(OR($D75="Buy",$D75="Reward"),SUM($E75),IF(OR($D75="Sell",$D75="Fee"),-SUM($E75),0)))</f>
        <v/>
      </c>
      <c r="K75" s="17" t="str">
        <f>IF(OR($D75="",$C75=""),"",IF($D75="Sell",IF(SUM($H75)&gt;0,-SUM($I75)*IF(SUM($E75)&gt;SUM($H75),SUM($H75),SUM($E75))/SUM($H75),-SUM($I75)),IF(OR($D75="Buy",$D75="Reward"),SUM($F75)+SUM($G75),0)))</f>
        <v/>
      </c>
      <c r="L75" s="17" t="str">
        <f>IF(OR($C75="",$D75&lt;&gt;"Sell"),"",IF(SUM($H75)&gt;0,SUM($F75)-SUM($G75)-SUM($I75)*IF(SUM($E75)&gt;SUM($H75),SUM($H75),SUM($E75))/SUM($H75),""))</f>
        <v/>
      </c>
      <c r="M75" s="20" t="str">
        <f>IF($D75="","",IF($C75="","Missing coin",IF(AND($D75&lt;&gt;"Buy",$D75&lt;&gt;"Sell",$D75&lt;&gt;"Fee",$D75&lt;&gt;"Reward",$D75&lt;&gt;"Transfer"),"Unknown type",IF(SUM($E75)&lt;=0,"Missing quantity",IF(COUNTIF('Portfolio'!$A$9:$A$58,$C75)=0,"Coin missing from the Portfolio tab",IF(AND($D75="Sell",SUM($E75)&gt;SUM($H75)+0.000000000001),"Sale larger than holdings",IF(AND($D75="Fee",SUM($E75)&gt;SUM($H75)+0.000000000001),"Fee larger than holdings",IF(AND(OR($D75="Buy",$D75="Sell"),SUM($F75)&lt;=0),"Missing amount",IF(AND(ISNUMBER($A75),SUM($A75)&lt;MAX($A$4:$A74)),"Date out of chronological order","OK")))))))))</f>
        <v/>
      </c>
    </row>
    <row r="76" spans="1:13" x14ac:dyDescent="0.25">
      <c r="A76" s="21"/>
      <c r="B76" s="13"/>
      <c r="C76" s="13"/>
      <c r="D76" s="13"/>
      <c r="E76" s="22"/>
      <c r="F76" s="14"/>
      <c r="G76" s="14"/>
      <c r="H76" s="16" t="str">
        <f>IF(OR($D76="",$C76=""),"",ROUND(SUMIFS($J$4:$J75,$C$4:$C75,$C76),10))</f>
        <v/>
      </c>
      <c r="I76" s="15" t="str">
        <f>IF(OR($D76="",$C76=""),"",ROUND(SUMIFS($K$4:$K75,$C$4:$C75,$C76),8))</f>
        <v/>
      </c>
      <c r="J76" s="16" t="str">
        <f>IF(OR($D76="",$C76=""),"",IF(OR($D76="Buy",$D76="Reward"),SUM($E76),IF(OR($D76="Sell",$D76="Fee"),-SUM($E76),0)))</f>
        <v/>
      </c>
      <c r="K76" s="17" t="str">
        <f>IF(OR($D76="",$C76=""),"",IF($D76="Sell",IF(SUM($H76)&gt;0,-SUM($I76)*IF(SUM($E76)&gt;SUM($H76),SUM($H76),SUM($E76))/SUM($H76),-SUM($I76)),IF(OR($D76="Buy",$D76="Reward"),SUM($F76)+SUM($G76),0)))</f>
        <v/>
      </c>
      <c r="L76" s="17" t="str">
        <f>IF(OR($C76="",$D76&lt;&gt;"Sell"),"",IF(SUM($H76)&gt;0,SUM($F76)-SUM($G76)-SUM($I76)*IF(SUM($E76)&gt;SUM($H76),SUM($H76),SUM($E76))/SUM($H76),""))</f>
        <v/>
      </c>
      <c r="M76" s="20" t="str">
        <f>IF($D76="","",IF($C76="","Missing coin",IF(AND($D76&lt;&gt;"Buy",$D76&lt;&gt;"Sell",$D76&lt;&gt;"Fee",$D76&lt;&gt;"Reward",$D76&lt;&gt;"Transfer"),"Unknown type",IF(SUM($E76)&lt;=0,"Missing quantity",IF(COUNTIF('Portfolio'!$A$9:$A$58,$C76)=0,"Coin missing from the Portfolio tab",IF(AND($D76="Sell",SUM($E76)&gt;SUM($H76)+0.000000000001),"Sale larger than holdings",IF(AND($D76="Fee",SUM($E76)&gt;SUM($H76)+0.000000000001),"Fee larger than holdings",IF(AND(OR($D76="Buy",$D76="Sell"),SUM($F76)&lt;=0),"Missing amount",IF(AND(ISNUMBER($A76),SUM($A76)&lt;MAX($A$4:$A75)),"Date out of chronological order","OK")))))))))</f>
        <v/>
      </c>
    </row>
    <row r="77" spans="1:13" x14ac:dyDescent="0.25">
      <c r="A77" s="21"/>
      <c r="B77" s="13"/>
      <c r="C77" s="13"/>
      <c r="D77" s="13"/>
      <c r="E77" s="22"/>
      <c r="F77" s="14"/>
      <c r="G77" s="14"/>
      <c r="H77" s="16" t="str">
        <f>IF(OR($D77="",$C77=""),"",ROUND(SUMIFS($J$4:$J76,$C$4:$C76,$C77),10))</f>
        <v/>
      </c>
      <c r="I77" s="15" t="str">
        <f>IF(OR($D77="",$C77=""),"",ROUND(SUMIFS($K$4:$K76,$C$4:$C76,$C77),8))</f>
        <v/>
      </c>
      <c r="J77" s="16" t="str">
        <f>IF(OR($D77="",$C77=""),"",IF(OR($D77="Buy",$D77="Reward"),SUM($E77),IF(OR($D77="Sell",$D77="Fee"),-SUM($E77),0)))</f>
        <v/>
      </c>
      <c r="K77" s="17" t="str">
        <f>IF(OR($D77="",$C77=""),"",IF($D77="Sell",IF(SUM($H77)&gt;0,-SUM($I77)*IF(SUM($E77)&gt;SUM($H77),SUM($H77),SUM($E77))/SUM($H77),-SUM($I77)),IF(OR($D77="Buy",$D77="Reward"),SUM($F77)+SUM($G77),0)))</f>
        <v/>
      </c>
      <c r="L77" s="17" t="str">
        <f>IF(OR($C77="",$D77&lt;&gt;"Sell"),"",IF(SUM($H77)&gt;0,SUM($F77)-SUM($G77)-SUM($I77)*IF(SUM($E77)&gt;SUM($H77),SUM($H77),SUM($E77))/SUM($H77),""))</f>
        <v/>
      </c>
      <c r="M77" s="20" t="str">
        <f>IF($D77="","",IF($C77="","Missing coin",IF(AND($D77&lt;&gt;"Buy",$D77&lt;&gt;"Sell",$D77&lt;&gt;"Fee",$D77&lt;&gt;"Reward",$D77&lt;&gt;"Transfer"),"Unknown type",IF(SUM($E77)&lt;=0,"Missing quantity",IF(COUNTIF('Portfolio'!$A$9:$A$58,$C77)=0,"Coin missing from the Portfolio tab",IF(AND($D77="Sell",SUM($E77)&gt;SUM($H77)+0.000000000001),"Sale larger than holdings",IF(AND($D77="Fee",SUM($E77)&gt;SUM($H77)+0.000000000001),"Fee larger than holdings",IF(AND(OR($D77="Buy",$D77="Sell"),SUM($F77)&lt;=0),"Missing amount",IF(AND(ISNUMBER($A77),SUM($A77)&lt;MAX($A$4:$A76)),"Date out of chronological order","OK")))))))))</f>
        <v/>
      </c>
    </row>
    <row r="78" spans="1:13" x14ac:dyDescent="0.25">
      <c r="A78" s="21"/>
      <c r="B78" s="13"/>
      <c r="C78" s="13"/>
      <c r="D78" s="13"/>
      <c r="E78" s="22"/>
      <c r="F78" s="14"/>
      <c r="G78" s="14"/>
      <c r="H78" s="16" t="str">
        <f>IF(OR($D78="",$C78=""),"",ROUND(SUMIFS($J$4:$J77,$C$4:$C77,$C78),10))</f>
        <v/>
      </c>
      <c r="I78" s="15" t="str">
        <f>IF(OR($D78="",$C78=""),"",ROUND(SUMIFS($K$4:$K77,$C$4:$C77,$C78),8))</f>
        <v/>
      </c>
      <c r="J78" s="16" t="str">
        <f>IF(OR($D78="",$C78=""),"",IF(OR($D78="Buy",$D78="Reward"),SUM($E78),IF(OR($D78="Sell",$D78="Fee"),-SUM($E78),0)))</f>
        <v/>
      </c>
      <c r="K78" s="17" t="str">
        <f>IF(OR($D78="",$C78=""),"",IF($D78="Sell",IF(SUM($H78)&gt;0,-SUM($I78)*IF(SUM($E78)&gt;SUM($H78),SUM($H78),SUM($E78))/SUM($H78),-SUM($I78)),IF(OR($D78="Buy",$D78="Reward"),SUM($F78)+SUM($G78),0)))</f>
        <v/>
      </c>
      <c r="L78" s="17" t="str">
        <f>IF(OR($C78="",$D78&lt;&gt;"Sell"),"",IF(SUM($H78)&gt;0,SUM($F78)-SUM($G78)-SUM($I78)*IF(SUM($E78)&gt;SUM($H78),SUM($H78),SUM($E78))/SUM($H78),""))</f>
        <v/>
      </c>
      <c r="M78" s="20" t="str">
        <f>IF($D78="","",IF($C78="","Missing coin",IF(AND($D78&lt;&gt;"Buy",$D78&lt;&gt;"Sell",$D78&lt;&gt;"Fee",$D78&lt;&gt;"Reward",$D78&lt;&gt;"Transfer"),"Unknown type",IF(SUM($E78)&lt;=0,"Missing quantity",IF(COUNTIF('Portfolio'!$A$9:$A$58,$C78)=0,"Coin missing from the Portfolio tab",IF(AND($D78="Sell",SUM($E78)&gt;SUM($H78)+0.000000000001),"Sale larger than holdings",IF(AND($D78="Fee",SUM($E78)&gt;SUM($H78)+0.000000000001),"Fee larger than holdings",IF(AND(OR($D78="Buy",$D78="Sell"),SUM($F78)&lt;=0),"Missing amount",IF(AND(ISNUMBER($A78),SUM($A78)&lt;MAX($A$4:$A77)),"Date out of chronological order","OK")))))))))</f>
        <v/>
      </c>
    </row>
    <row r="79" spans="1:13" x14ac:dyDescent="0.25">
      <c r="A79" s="21"/>
      <c r="B79" s="13"/>
      <c r="C79" s="13"/>
      <c r="D79" s="13"/>
      <c r="E79" s="22"/>
      <c r="F79" s="14"/>
      <c r="G79" s="14"/>
      <c r="H79" s="16" t="str">
        <f>IF(OR($D79="",$C79=""),"",ROUND(SUMIFS($J$4:$J78,$C$4:$C78,$C79),10))</f>
        <v/>
      </c>
      <c r="I79" s="15" t="str">
        <f>IF(OR($D79="",$C79=""),"",ROUND(SUMIFS($K$4:$K78,$C$4:$C78,$C79),8))</f>
        <v/>
      </c>
      <c r="J79" s="16" t="str">
        <f>IF(OR($D79="",$C79=""),"",IF(OR($D79="Buy",$D79="Reward"),SUM($E79),IF(OR($D79="Sell",$D79="Fee"),-SUM($E79),0)))</f>
        <v/>
      </c>
      <c r="K79" s="17" t="str">
        <f>IF(OR($D79="",$C79=""),"",IF($D79="Sell",IF(SUM($H79)&gt;0,-SUM($I79)*IF(SUM($E79)&gt;SUM($H79),SUM($H79),SUM($E79))/SUM($H79),-SUM($I79)),IF(OR($D79="Buy",$D79="Reward"),SUM($F79)+SUM($G79),0)))</f>
        <v/>
      </c>
      <c r="L79" s="17" t="str">
        <f>IF(OR($C79="",$D79&lt;&gt;"Sell"),"",IF(SUM($H79)&gt;0,SUM($F79)-SUM($G79)-SUM($I79)*IF(SUM($E79)&gt;SUM($H79),SUM($H79),SUM($E79))/SUM($H79),""))</f>
        <v/>
      </c>
      <c r="M79" s="20" t="str">
        <f>IF($D79="","",IF($C79="","Missing coin",IF(AND($D79&lt;&gt;"Buy",$D79&lt;&gt;"Sell",$D79&lt;&gt;"Fee",$D79&lt;&gt;"Reward",$D79&lt;&gt;"Transfer"),"Unknown type",IF(SUM($E79)&lt;=0,"Missing quantity",IF(COUNTIF('Portfolio'!$A$9:$A$58,$C79)=0,"Coin missing from the Portfolio tab",IF(AND($D79="Sell",SUM($E79)&gt;SUM($H79)+0.000000000001),"Sale larger than holdings",IF(AND($D79="Fee",SUM($E79)&gt;SUM($H79)+0.000000000001),"Fee larger than holdings",IF(AND(OR($D79="Buy",$D79="Sell"),SUM($F79)&lt;=0),"Missing amount",IF(AND(ISNUMBER($A79),SUM($A79)&lt;MAX($A$4:$A78)),"Date out of chronological order","OK")))))))))</f>
        <v/>
      </c>
    </row>
    <row r="80" spans="1:13" x14ac:dyDescent="0.25">
      <c r="A80" s="21"/>
      <c r="B80" s="13"/>
      <c r="C80" s="13"/>
      <c r="D80" s="13"/>
      <c r="E80" s="22"/>
      <c r="F80" s="14"/>
      <c r="G80" s="14"/>
      <c r="H80" s="16" t="str">
        <f>IF(OR($D80="",$C80=""),"",ROUND(SUMIFS($J$4:$J79,$C$4:$C79,$C80),10))</f>
        <v/>
      </c>
      <c r="I80" s="15" t="str">
        <f>IF(OR($D80="",$C80=""),"",ROUND(SUMIFS($K$4:$K79,$C$4:$C79,$C80),8))</f>
        <v/>
      </c>
      <c r="J80" s="16" t="str">
        <f>IF(OR($D80="",$C80=""),"",IF(OR($D80="Buy",$D80="Reward"),SUM($E80),IF(OR($D80="Sell",$D80="Fee"),-SUM($E80),0)))</f>
        <v/>
      </c>
      <c r="K80" s="17" t="str">
        <f>IF(OR($D80="",$C80=""),"",IF($D80="Sell",IF(SUM($H80)&gt;0,-SUM($I80)*IF(SUM($E80)&gt;SUM($H80),SUM($H80),SUM($E80))/SUM($H80),-SUM($I80)),IF(OR($D80="Buy",$D80="Reward"),SUM($F80)+SUM($G80),0)))</f>
        <v/>
      </c>
      <c r="L80" s="17" t="str">
        <f>IF(OR($C80="",$D80&lt;&gt;"Sell"),"",IF(SUM($H80)&gt;0,SUM($F80)-SUM($G80)-SUM($I80)*IF(SUM($E80)&gt;SUM($H80),SUM($H80),SUM($E80))/SUM($H80),""))</f>
        <v/>
      </c>
      <c r="M80" s="20" t="str">
        <f>IF($D80="","",IF($C80="","Missing coin",IF(AND($D80&lt;&gt;"Buy",$D80&lt;&gt;"Sell",$D80&lt;&gt;"Fee",$D80&lt;&gt;"Reward",$D80&lt;&gt;"Transfer"),"Unknown type",IF(SUM($E80)&lt;=0,"Missing quantity",IF(COUNTIF('Portfolio'!$A$9:$A$58,$C80)=0,"Coin missing from the Portfolio tab",IF(AND($D80="Sell",SUM($E80)&gt;SUM($H80)+0.000000000001),"Sale larger than holdings",IF(AND($D80="Fee",SUM($E80)&gt;SUM($H80)+0.000000000001),"Fee larger than holdings",IF(AND(OR($D80="Buy",$D80="Sell"),SUM($F80)&lt;=0),"Missing amount",IF(AND(ISNUMBER($A80),SUM($A80)&lt;MAX($A$4:$A79)),"Date out of chronological order","OK")))))))))</f>
        <v/>
      </c>
    </row>
    <row r="81" spans="1:13" x14ac:dyDescent="0.25">
      <c r="A81" s="21"/>
      <c r="B81" s="13"/>
      <c r="C81" s="13"/>
      <c r="D81" s="13"/>
      <c r="E81" s="22"/>
      <c r="F81" s="14"/>
      <c r="G81" s="14"/>
      <c r="H81" s="16" t="str">
        <f>IF(OR($D81="",$C81=""),"",ROUND(SUMIFS($J$4:$J80,$C$4:$C80,$C81),10))</f>
        <v/>
      </c>
      <c r="I81" s="15" t="str">
        <f>IF(OR($D81="",$C81=""),"",ROUND(SUMIFS($K$4:$K80,$C$4:$C80,$C81),8))</f>
        <v/>
      </c>
      <c r="J81" s="16" t="str">
        <f>IF(OR($D81="",$C81=""),"",IF(OR($D81="Buy",$D81="Reward"),SUM($E81),IF(OR($D81="Sell",$D81="Fee"),-SUM($E81),0)))</f>
        <v/>
      </c>
      <c r="K81" s="17" t="str">
        <f>IF(OR($D81="",$C81=""),"",IF($D81="Sell",IF(SUM($H81)&gt;0,-SUM($I81)*IF(SUM($E81)&gt;SUM($H81),SUM($H81),SUM($E81))/SUM($H81),-SUM($I81)),IF(OR($D81="Buy",$D81="Reward"),SUM($F81)+SUM($G81),0)))</f>
        <v/>
      </c>
      <c r="L81" s="17" t="str">
        <f>IF(OR($C81="",$D81&lt;&gt;"Sell"),"",IF(SUM($H81)&gt;0,SUM($F81)-SUM($G81)-SUM($I81)*IF(SUM($E81)&gt;SUM($H81),SUM($H81),SUM($E81))/SUM($H81),""))</f>
        <v/>
      </c>
      <c r="M81" s="20" t="str">
        <f>IF($D81="","",IF($C81="","Missing coin",IF(AND($D81&lt;&gt;"Buy",$D81&lt;&gt;"Sell",$D81&lt;&gt;"Fee",$D81&lt;&gt;"Reward",$D81&lt;&gt;"Transfer"),"Unknown type",IF(SUM($E81)&lt;=0,"Missing quantity",IF(COUNTIF('Portfolio'!$A$9:$A$58,$C81)=0,"Coin missing from the Portfolio tab",IF(AND($D81="Sell",SUM($E81)&gt;SUM($H81)+0.000000000001),"Sale larger than holdings",IF(AND($D81="Fee",SUM($E81)&gt;SUM($H81)+0.000000000001),"Fee larger than holdings",IF(AND(OR($D81="Buy",$D81="Sell"),SUM($F81)&lt;=0),"Missing amount",IF(AND(ISNUMBER($A81),SUM($A81)&lt;MAX($A$4:$A80)),"Date out of chronological order","OK")))))))))</f>
        <v/>
      </c>
    </row>
    <row r="82" spans="1:13" x14ac:dyDescent="0.25">
      <c r="A82" s="21"/>
      <c r="B82" s="13"/>
      <c r="C82" s="13"/>
      <c r="D82" s="13"/>
      <c r="E82" s="22"/>
      <c r="F82" s="14"/>
      <c r="G82" s="14"/>
      <c r="H82" s="16" t="str">
        <f>IF(OR($D82="",$C82=""),"",ROUND(SUMIFS($J$4:$J81,$C$4:$C81,$C82),10))</f>
        <v/>
      </c>
      <c r="I82" s="15" t="str">
        <f>IF(OR($D82="",$C82=""),"",ROUND(SUMIFS($K$4:$K81,$C$4:$C81,$C82),8))</f>
        <v/>
      </c>
      <c r="J82" s="16" t="str">
        <f>IF(OR($D82="",$C82=""),"",IF(OR($D82="Buy",$D82="Reward"),SUM($E82),IF(OR($D82="Sell",$D82="Fee"),-SUM($E82),0)))</f>
        <v/>
      </c>
      <c r="K82" s="17" t="str">
        <f>IF(OR($D82="",$C82=""),"",IF($D82="Sell",IF(SUM($H82)&gt;0,-SUM($I82)*IF(SUM($E82)&gt;SUM($H82),SUM($H82),SUM($E82))/SUM($H82),-SUM($I82)),IF(OR($D82="Buy",$D82="Reward"),SUM($F82)+SUM($G82),0)))</f>
        <v/>
      </c>
      <c r="L82" s="17" t="str">
        <f>IF(OR($C82="",$D82&lt;&gt;"Sell"),"",IF(SUM($H82)&gt;0,SUM($F82)-SUM($G82)-SUM($I82)*IF(SUM($E82)&gt;SUM($H82),SUM($H82),SUM($E82))/SUM($H82),""))</f>
        <v/>
      </c>
      <c r="M82" s="20" t="str">
        <f>IF($D82="","",IF($C82="","Missing coin",IF(AND($D82&lt;&gt;"Buy",$D82&lt;&gt;"Sell",$D82&lt;&gt;"Fee",$D82&lt;&gt;"Reward",$D82&lt;&gt;"Transfer"),"Unknown type",IF(SUM($E82)&lt;=0,"Missing quantity",IF(COUNTIF('Portfolio'!$A$9:$A$58,$C82)=0,"Coin missing from the Portfolio tab",IF(AND($D82="Sell",SUM($E82)&gt;SUM($H82)+0.000000000001),"Sale larger than holdings",IF(AND($D82="Fee",SUM($E82)&gt;SUM($H82)+0.000000000001),"Fee larger than holdings",IF(AND(OR($D82="Buy",$D82="Sell"),SUM($F82)&lt;=0),"Missing amount",IF(AND(ISNUMBER($A82),SUM($A82)&lt;MAX($A$4:$A81)),"Date out of chronological order","OK")))))))))</f>
        <v/>
      </c>
    </row>
    <row r="83" spans="1:13" x14ac:dyDescent="0.25">
      <c r="A83" s="21"/>
      <c r="B83" s="13"/>
      <c r="C83" s="13"/>
      <c r="D83" s="13"/>
      <c r="E83" s="22"/>
      <c r="F83" s="14"/>
      <c r="G83" s="14"/>
      <c r="H83" s="16" t="str">
        <f>IF(OR($D83="",$C83=""),"",ROUND(SUMIFS($J$4:$J82,$C$4:$C82,$C83),10))</f>
        <v/>
      </c>
      <c r="I83" s="15" t="str">
        <f>IF(OR($D83="",$C83=""),"",ROUND(SUMIFS($K$4:$K82,$C$4:$C82,$C83),8))</f>
        <v/>
      </c>
      <c r="J83" s="16" t="str">
        <f>IF(OR($D83="",$C83=""),"",IF(OR($D83="Buy",$D83="Reward"),SUM($E83),IF(OR($D83="Sell",$D83="Fee"),-SUM($E83),0)))</f>
        <v/>
      </c>
      <c r="K83" s="17" t="str">
        <f>IF(OR($D83="",$C83=""),"",IF($D83="Sell",IF(SUM($H83)&gt;0,-SUM($I83)*IF(SUM($E83)&gt;SUM($H83),SUM($H83),SUM($E83))/SUM($H83),-SUM($I83)),IF(OR($D83="Buy",$D83="Reward"),SUM($F83)+SUM($G83),0)))</f>
        <v/>
      </c>
      <c r="L83" s="17" t="str">
        <f>IF(OR($C83="",$D83&lt;&gt;"Sell"),"",IF(SUM($H83)&gt;0,SUM($F83)-SUM($G83)-SUM($I83)*IF(SUM($E83)&gt;SUM($H83),SUM($H83),SUM($E83))/SUM($H83),""))</f>
        <v/>
      </c>
      <c r="M83" s="20" t="str">
        <f>IF($D83="","",IF($C83="","Missing coin",IF(AND($D83&lt;&gt;"Buy",$D83&lt;&gt;"Sell",$D83&lt;&gt;"Fee",$D83&lt;&gt;"Reward",$D83&lt;&gt;"Transfer"),"Unknown type",IF(SUM($E83)&lt;=0,"Missing quantity",IF(COUNTIF('Portfolio'!$A$9:$A$58,$C83)=0,"Coin missing from the Portfolio tab",IF(AND($D83="Sell",SUM($E83)&gt;SUM($H83)+0.000000000001),"Sale larger than holdings",IF(AND($D83="Fee",SUM($E83)&gt;SUM($H83)+0.000000000001),"Fee larger than holdings",IF(AND(OR($D83="Buy",$D83="Sell"),SUM($F83)&lt;=0),"Missing amount",IF(AND(ISNUMBER($A83),SUM($A83)&lt;MAX($A$4:$A82)),"Date out of chronological order","OK")))))))))</f>
        <v/>
      </c>
    </row>
    <row r="84" spans="1:13" x14ac:dyDescent="0.25">
      <c r="A84" s="21"/>
      <c r="B84" s="13"/>
      <c r="C84" s="13"/>
      <c r="D84" s="13"/>
      <c r="E84" s="22"/>
      <c r="F84" s="14"/>
      <c r="G84" s="14"/>
      <c r="H84" s="16" t="str">
        <f>IF(OR($D84="",$C84=""),"",ROUND(SUMIFS($J$4:$J83,$C$4:$C83,$C84),10))</f>
        <v/>
      </c>
      <c r="I84" s="15" t="str">
        <f>IF(OR($D84="",$C84=""),"",ROUND(SUMIFS($K$4:$K83,$C$4:$C83,$C84),8))</f>
        <v/>
      </c>
      <c r="J84" s="16" t="str">
        <f>IF(OR($D84="",$C84=""),"",IF(OR($D84="Buy",$D84="Reward"),SUM($E84),IF(OR($D84="Sell",$D84="Fee"),-SUM($E84),0)))</f>
        <v/>
      </c>
      <c r="K84" s="17" t="str">
        <f>IF(OR($D84="",$C84=""),"",IF($D84="Sell",IF(SUM($H84)&gt;0,-SUM($I84)*IF(SUM($E84)&gt;SUM($H84),SUM($H84),SUM($E84))/SUM($H84),-SUM($I84)),IF(OR($D84="Buy",$D84="Reward"),SUM($F84)+SUM($G84),0)))</f>
        <v/>
      </c>
      <c r="L84" s="17" t="str">
        <f>IF(OR($C84="",$D84&lt;&gt;"Sell"),"",IF(SUM($H84)&gt;0,SUM($F84)-SUM($G84)-SUM($I84)*IF(SUM($E84)&gt;SUM($H84),SUM($H84),SUM($E84))/SUM($H84),""))</f>
        <v/>
      </c>
      <c r="M84" s="20" t="str">
        <f>IF($D84="","",IF($C84="","Missing coin",IF(AND($D84&lt;&gt;"Buy",$D84&lt;&gt;"Sell",$D84&lt;&gt;"Fee",$D84&lt;&gt;"Reward",$D84&lt;&gt;"Transfer"),"Unknown type",IF(SUM($E84)&lt;=0,"Missing quantity",IF(COUNTIF('Portfolio'!$A$9:$A$58,$C84)=0,"Coin missing from the Portfolio tab",IF(AND($D84="Sell",SUM($E84)&gt;SUM($H84)+0.000000000001),"Sale larger than holdings",IF(AND($D84="Fee",SUM($E84)&gt;SUM($H84)+0.000000000001),"Fee larger than holdings",IF(AND(OR($D84="Buy",$D84="Sell"),SUM($F84)&lt;=0),"Missing amount",IF(AND(ISNUMBER($A84),SUM($A84)&lt;MAX($A$4:$A83)),"Date out of chronological order","OK")))))))))</f>
        <v/>
      </c>
    </row>
    <row r="85" spans="1:13" x14ac:dyDescent="0.25">
      <c r="A85" s="21"/>
      <c r="B85" s="13"/>
      <c r="C85" s="13"/>
      <c r="D85" s="13"/>
      <c r="E85" s="22"/>
      <c r="F85" s="14"/>
      <c r="G85" s="14"/>
      <c r="H85" s="16" t="str">
        <f>IF(OR($D85="",$C85=""),"",ROUND(SUMIFS($J$4:$J84,$C$4:$C84,$C85),10))</f>
        <v/>
      </c>
      <c r="I85" s="15" t="str">
        <f>IF(OR($D85="",$C85=""),"",ROUND(SUMIFS($K$4:$K84,$C$4:$C84,$C85),8))</f>
        <v/>
      </c>
      <c r="J85" s="16" t="str">
        <f>IF(OR($D85="",$C85=""),"",IF(OR($D85="Buy",$D85="Reward"),SUM($E85),IF(OR($D85="Sell",$D85="Fee"),-SUM($E85),0)))</f>
        <v/>
      </c>
      <c r="K85" s="17" t="str">
        <f>IF(OR($D85="",$C85=""),"",IF($D85="Sell",IF(SUM($H85)&gt;0,-SUM($I85)*IF(SUM($E85)&gt;SUM($H85),SUM($H85),SUM($E85))/SUM($H85),-SUM($I85)),IF(OR($D85="Buy",$D85="Reward"),SUM($F85)+SUM($G85),0)))</f>
        <v/>
      </c>
      <c r="L85" s="17" t="str">
        <f>IF(OR($C85="",$D85&lt;&gt;"Sell"),"",IF(SUM($H85)&gt;0,SUM($F85)-SUM($G85)-SUM($I85)*IF(SUM($E85)&gt;SUM($H85),SUM($H85),SUM($E85))/SUM($H85),""))</f>
        <v/>
      </c>
      <c r="M85" s="20" t="str">
        <f>IF($D85="","",IF($C85="","Missing coin",IF(AND($D85&lt;&gt;"Buy",$D85&lt;&gt;"Sell",$D85&lt;&gt;"Fee",$D85&lt;&gt;"Reward",$D85&lt;&gt;"Transfer"),"Unknown type",IF(SUM($E85)&lt;=0,"Missing quantity",IF(COUNTIF('Portfolio'!$A$9:$A$58,$C85)=0,"Coin missing from the Portfolio tab",IF(AND($D85="Sell",SUM($E85)&gt;SUM($H85)+0.000000000001),"Sale larger than holdings",IF(AND($D85="Fee",SUM($E85)&gt;SUM($H85)+0.000000000001),"Fee larger than holdings",IF(AND(OR($D85="Buy",$D85="Sell"),SUM($F85)&lt;=0),"Missing amount",IF(AND(ISNUMBER($A85),SUM($A85)&lt;MAX($A$4:$A84)),"Date out of chronological order","OK")))))))))</f>
        <v/>
      </c>
    </row>
    <row r="86" spans="1:13" x14ac:dyDescent="0.25">
      <c r="A86" s="21"/>
      <c r="B86" s="13"/>
      <c r="C86" s="13"/>
      <c r="D86" s="13"/>
      <c r="E86" s="22"/>
      <c r="F86" s="14"/>
      <c r="G86" s="14"/>
      <c r="H86" s="16" t="str">
        <f>IF(OR($D86="",$C86=""),"",ROUND(SUMIFS($J$4:$J85,$C$4:$C85,$C86),10))</f>
        <v/>
      </c>
      <c r="I86" s="15" t="str">
        <f>IF(OR($D86="",$C86=""),"",ROUND(SUMIFS($K$4:$K85,$C$4:$C85,$C86),8))</f>
        <v/>
      </c>
      <c r="J86" s="16" t="str">
        <f>IF(OR($D86="",$C86=""),"",IF(OR($D86="Buy",$D86="Reward"),SUM($E86),IF(OR($D86="Sell",$D86="Fee"),-SUM($E86),0)))</f>
        <v/>
      </c>
      <c r="K86" s="17" t="str">
        <f>IF(OR($D86="",$C86=""),"",IF($D86="Sell",IF(SUM($H86)&gt;0,-SUM($I86)*IF(SUM($E86)&gt;SUM($H86),SUM($H86),SUM($E86))/SUM($H86),-SUM($I86)),IF(OR($D86="Buy",$D86="Reward"),SUM($F86)+SUM($G86),0)))</f>
        <v/>
      </c>
      <c r="L86" s="17" t="str">
        <f>IF(OR($C86="",$D86&lt;&gt;"Sell"),"",IF(SUM($H86)&gt;0,SUM($F86)-SUM($G86)-SUM($I86)*IF(SUM($E86)&gt;SUM($H86),SUM($H86),SUM($E86))/SUM($H86),""))</f>
        <v/>
      </c>
      <c r="M86" s="20" t="str">
        <f>IF($D86="","",IF($C86="","Missing coin",IF(AND($D86&lt;&gt;"Buy",$D86&lt;&gt;"Sell",$D86&lt;&gt;"Fee",$D86&lt;&gt;"Reward",$D86&lt;&gt;"Transfer"),"Unknown type",IF(SUM($E86)&lt;=0,"Missing quantity",IF(COUNTIF('Portfolio'!$A$9:$A$58,$C86)=0,"Coin missing from the Portfolio tab",IF(AND($D86="Sell",SUM($E86)&gt;SUM($H86)+0.000000000001),"Sale larger than holdings",IF(AND($D86="Fee",SUM($E86)&gt;SUM($H86)+0.000000000001),"Fee larger than holdings",IF(AND(OR($D86="Buy",$D86="Sell"),SUM($F86)&lt;=0),"Missing amount",IF(AND(ISNUMBER($A86),SUM($A86)&lt;MAX($A$4:$A85)),"Date out of chronological order","OK")))))))))</f>
        <v/>
      </c>
    </row>
    <row r="87" spans="1:13" x14ac:dyDescent="0.25">
      <c r="A87" s="21"/>
      <c r="B87" s="13"/>
      <c r="C87" s="13"/>
      <c r="D87" s="13"/>
      <c r="E87" s="22"/>
      <c r="F87" s="14"/>
      <c r="G87" s="14"/>
      <c r="H87" s="16" t="str">
        <f>IF(OR($D87="",$C87=""),"",ROUND(SUMIFS($J$4:$J86,$C$4:$C86,$C87),10))</f>
        <v/>
      </c>
      <c r="I87" s="15" t="str">
        <f>IF(OR($D87="",$C87=""),"",ROUND(SUMIFS($K$4:$K86,$C$4:$C86,$C87),8))</f>
        <v/>
      </c>
      <c r="J87" s="16" t="str">
        <f>IF(OR($D87="",$C87=""),"",IF(OR($D87="Buy",$D87="Reward"),SUM($E87),IF(OR($D87="Sell",$D87="Fee"),-SUM($E87),0)))</f>
        <v/>
      </c>
      <c r="K87" s="17" t="str">
        <f>IF(OR($D87="",$C87=""),"",IF($D87="Sell",IF(SUM($H87)&gt;0,-SUM($I87)*IF(SUM($E87)&gt;SUM($H87),SUM($H87),SUM($E87))/SUM($H87),-SUM($I87)),IF(OR($D87="Buy",$D87="Reward"),SUM($F87)+SUM($G87),0)))</f>
        <v/>
      </c>
      <c r="L87" s="17" t="str">
        <f>IF(OR($C87="",$D87&lt;&gt;"Sell"),"",IF(SUM($H87)&gt;0,SUM($F87)-SUM($G87)-SUM($I87)*IF(SUM($E87)&gt;SUM($H87),SUM($H87),SUM($E87))/SUM($H87),""))</f>
        <v/>
      </c>
      <c r="M87" s="20" t="str">
        <f>IF($D87="","",IF($C87="","Missing coin",IF(AND($D87&lt;&gt;"Buy",$D87&lt;&gt;"Sell",$D87&lt;&gt;"Fee",$D87&lt;&gt;"Reward",$D87&lt;&gt;"Transfer"),"Unknown type",IF(SUM($E87)&lt;=0,"Missing quantity",IF(COUNTIF('Portfolio'!$A$9:$A$58,$C87)=0,"Coin missing from the Portfolio tab",IF(AND($D87="Sell",SUM($E87)&gt;SUM($H87)+0.000000000001),"Sale larger than holdings",IF(AND($D87="Fee",SUM($E87)&gt;SUM($H87)+0.000000000001),"Fee larger than holdings",IF(AND(OR($D87="Buy",$D87="Sell"),SUM($F87)&lt;=0),"Missing amount",IF(AND(ISNUMBER($A87),SUM($A87)&lt;MAX($A$4:$A86)),"Date out of chronological order","OK")))))))))</f>
        <v/>
      </c>
    </row>
    <row r="88" spans="1:13" x14ac:dyDescent="0.25">
      <c r="A88" s="21"/>
      <c r="B88" s="13"/>
      <c r="C88" s="13"/>
      <c r="D88" s="13"/>
      <c r="E88" s="22"/>
      <c r="F88" s="14"/>
      <c r="G88" s="14"/>
      <c r="H88" s="16" t="str">
        <f>IF(OR($D88="",$C88=""),"",ROUND(SUMIFS($J$4:$J87,$C$4:$C87,$C88),10))</f>
        <v/>
      </c>
      <c r="I88" s="15" t="str">
        <f>IF(OR($D88="",$C88=""),"",ROUND(SUMIFS($K$4:$K87,$C$4:$C87,$C88),8))</f>
        <v/>
      </c>
      <c r="J88" s="16" t="str">
        <f>IF(OR($D88="",$C88=""),"",IF(OR($D88="Buy",$D88="Reward"),SUM($E88),IF(OR($D88="Sell",$D88="Fee"),-SUM($E88),0)))</f>
        <v/>
      </c>
      <c r="K88" s="17" t="str">
        <f>IF(OR($D88="",$C88=""),"",IF($D88="Sell",IF(SUM($H88)&gt;0,-SUM($I88)*IF(SUM($E88)&gt;SUM($H88),SUM($H88),SUM($E88))/SUM($H88),-SUM($I88)),IF(OR($D88="Buy",$D88="Reward"),SUM($F88)+SUM($G88),0)))</f>
        <v/>
      </c>
      <c r="L88" s="17" t="str">
        <f>IF(OR($C88="",$D88&lt;&gt;"Sell"),"",IF(SUM($H88)&gt;0,SUM($F88)-SUM($G88)-SUM($I88)*IF(SUM($E88)&gt;SUM($H88),SUM($H88),SUM($E88))/SUM($H88),""))</f>
        <v/>
      </c>
      <c r="M88" s="20" t="str">
        <f>IF($D88="","",IF($C88="","Missing coin",IF(AND($D88&lt;&gt;"Buy",$D88&lt;&gt;"Sell",$D88&lt;&gt;"Fee",$D88&lt;&gt;"Reward",$D88&lt;&gt;"Transfer"),"Unknown type",IF(SUM($E88)&lt;=0,"Missing quantity",IF(COUNTIF('Portfolio'!$A$9:$A$58,$C88)=0,"Coin missing from the Portfolio tab",IF(AND($D88="Sell",SUM($E88)&gt;SUM($H88)+0.000000000001),"Sale larger than holdings",IF(AND($D88="Fee",SUM($E88)&gt;SUM($H88)+0.000000000001),"Fee larger than holdings",IF(AND(OR($D88="Buy",$D88="Sell"),SUM($F88)&lt;=0),"Missing amount",IF(AND(ISNUMBER($A88),SUM($A88)&lt;MAX($A$4:$A87)),"Date out of chronological order","OK")))))))))</f>
        <v/>
      </c>
    </row>
    <row r="89" spans="1:13" x14ac:dyDescent="0.25">
      <c r="A89" s="21"/>
      <c r="B89" s="13"/>
      <c r="C89" s="13"/>
      <c r="D89" s="13"/>
      <c r="E89" s="22"/>
      <c r="F89" s="14"/>
      <c r="G89" s="14"/>
      <c r="H89" s="16" t="str">
        <f>IF(OR($D89="",$C89=""),"",ROUND(SUMIFS($J$4:$J88,$C$4:$C88,$C89),10))</f>
        <v/>
      </c>
      <c r="I89" s="15" t="str">
        <f>IF(OR($D89="",$C89=""),"",ROUND(SUMIFS($K$4:$K88,$C$4:$C88,$C89),8))</f>
        <v/>
      </c>
      <c r="J89" s="16" t="str">
        <f>IF(OR($D89="",$C89=""),"",IF(OR($D89="Buy",$D89="Reward"),SUM($E89),IF(OR($D89="Sell",$D89="Fee"),-SUM($E89),0)))</f>
        <v/>
      </c>
      <c r="K89" s="17" t="str">
        <f>IF(OR($D89="",$C89=""),"",IF($D89="Sell",IF(SUM($H89)&gt;0,-SUM($I89)*IF(SUM($E89)&gt;SUM($H89),SUM($H89),SUM($E89))/SUM($H89),-SUM($I89)),IF(OR($D89="Buy",$D89="Reward"),SUM($F89)+SUM($G89),0)))</f>
        <v/>
      </c>
      <c r="L89" s="17" t="str">
        <f>IF(OR($C89="",$D89&lt;&gt;"Sell"),"",IF(SUM($H89)&gt;0,SUM($F89)-SUM($G89)-SUM($I89)*IF(SUM($E89)&gt;SUM($H89),SUM($H89),SUM($E89))/SUM($H89),""))</f>
        <v/>
      </c>
      <c r="M89" s="20" t="str">
        <f>IF($D89="","",IF($C89="","Missing coin",IF(AND($D89&lt;&gt;"Buy",$D89&lt;&gt;"Sell",$D89&lt;&gt;"Fee",$D89&lt;&gt;"Reward",$D89&lt;&gt;"Transfer"),"Unknown type",IF(SUM($E89)&lt;=0,"Missing quantity",IF(COUNTIF('Portfolio'!$A$9:$A$58,$C89)=0,"Coin missing from the Portfolio tab",IF(AND($D89="Sell",SUM($E89)&gt;SUM($H89)+0.000000000001),"Sale larger than holdings",IF(AND($D89="Fee",SUM($E89)&gt;SUM($H89)+0.000000000001),"Fee larger than holdings",IF(AND(OR($D89="Buy",$D89="Sell"),SUM($F89)&lt;=0),"Missing amount",IF(AND(ISNUMBER($A89),SUM($A89)&lt;MAX($A$4:$A88)),"Date out of chronological order","OK")))))))))</f>
        <v/>
      </c>
    </row>
    <row r="90" spans="1:13" x14ac:dyDescent="0.25">
      <c r="A90" s="21"/>
      <c r="B90" s="13"/>
      <c r="C90" s="13"/>
      <c r="D90" s="13"/>
      <c r="E90" s="22"/>
      <c r="F90" s="14"/>
      <c r="G90" s="14"/>
      <c r="H90" s="16" t="str">
        <f>IF(OR($D90="",$C90=""),"",ROUND(SUMIFS($J$4:$J89,$C$4:$C89,$C90),10))</f>
        <v/>
      </c>
      <c r="I90" s="15" t="str">
        <f>IF(OR($D90="",$C90=""),"",ROUND(SUMIFS($K$4:$K89,$C$4:$C89,$C90),8))</f>
        <v/>
      </c>
      <c r="J90" s="16" t="str">
        <f>IF(OR($D90="",$C90=""),"",IF(OR($D90="Buy",$D90="Reward"),SUM($E90),IF(OR($D90="Sell",$D90="Fee"),-SUM($E90),0)))</f>
        <v/>
      </c>
      <c r="K90" s="17" t="str">
        <f>IF(OR($D90="",$C90=""),"",IF($D90="Sell",IF(SUM($H90)&gt;0,-SUM($I90)*IF(SUM($E90)&gt;SUM($H90),SUM($H90),SUM($E90))/SUM($H90),-SUM($I90)),IF(OR($D90="Buy",$D90="Reward"),SUM($F90)+SUM($G90),0)))</f>
        <v/>
      </c>
      <c r="L90" s="17" t="str">
        <f>IF(OR($C90="",$D90&lt;&gt;"Sell"),"",IF(SUM($H90)&gt;0,SUM($F90)-SUM($G90)-SUM($I90)*IF(SUM($E90)&gt;SUM($H90),SUM($H90),SUM($E90))/SUM($H90),""))</f>
        <v/>
      </c>
      <c r="M90" s="20" t="str">
        <f>IF($D90="","",IF($C90="","Missing coin",IF(AND($D90&lt;&gt;"Buy",$D90&lt;&gt;"Sell",$D90&lt;&gt;"Fee",$D90&lt;&gt;"Reward",$D90&lt;&gt;"Transfer"),"Unknown type",IF(SUM($E90)&lt;=0,"Missing quantity",IF(COUNTIF('Portfolio'!$A$9:$A$58,$C90)=0,"Coin missing from the Portfolio tab",IF(AND($D90="Sell",SUM($E90)&gt;SUM($H90)+0.000000000001),"Sale larger than holdings",IF(AND($D90="Fee",SUM($E90)&gt;SUM($H90)+0.000000000001),"Fee larger than holdings",IF(AND(OR($D90="Buy",$D90="Sell"),SUM($F90)&lt;=0),"Missing amount",IF(AND(ISNUMBER($A90),SUM($A90)&lt;MAX($A$4:$A89)),"Date out of chronological order","OK")))))))))</f>
        <v/>
      </c>
    </row>
    <row r="91" spans="1:13" x14ac:dyDescent="0.25">
      <c r="A91" s="21"/>
      <c r="B91" s="13"/>
      <c r="C91" s="13"/>
      <c r="D91" s="13"/>
      <c r="E91" s="22"/>
      <c r="F91" s="14"/>
      <c r="G91" s="14"/>
      <c r="H91" s="16" t="str">
        <f>IF(OR($D91="",$C91=""),"",ROUND(SUMIFS($J$4:$J90,$C$4:$C90,$C91),10))</f>
        <v/>
      </c>
      <c r="I91" s="15" t="str">
        <f>IF(OR($D91="",$C91=""),"",ROUND(SUMIFS($K$4:$K90,$C$4:$C90,$C91),8))</f>
        <v/>
      </c>
      <c r="J91" s="16" t="str">
        <f>IF(OR($D91="",$C91=""),"",IF(OR($D91="Buy",$D91="Reward"),SUM($E91),IF(OR($D91="Sell",$D91="Fee"),-SUM($E91),0)))</f>
        <v/>
      </c>
      <c r="K91" s="17" t="str">
        <f>IF(OR($D91="",$C91=""),"",IF($D91="Sell",IF(SUM($H91)&gt;0,-SUM($I91)*IF(SUM($E91)&gt;SUM($H91),SUM($H91),SUM($E91))/SUM($H91),-SUM($I91)),IF(OR($D91="Buy",$D91="Reward"),SUM($F91)+SUM($G91),0)))</f>
        <v/>
      </c>
      <c r="L91" s="17" t="str">
        <f>IF(OR($C91="",$D91&lt;&gt;"Sell"),"",IF(SUM($H91)&gt;0,SUM($F91)-SUM($G91)-SUM($I91)*IF(SUM($E91)&gt;SUM($H91),SUM($H91),SUM($E91))/SUM($H91),""))</f>
        <v/>
      </c>
      <c r="M91" s="20" t="str">
        <f>IF($D91="","",IF($C91="","Missing coin",IF(AND($D91&lt;&gt;"Buy",$D91&lt;&gt;"Sell",$D91&lt;&gt;"Fee",$D91&lt;&gt;"Reward",$D91&lt;&gt;"Transfer"),"Unknown type",IF(SUM($E91)&lt;=0,"Missing quantity",IF(COUNTIF('Portfolio'!$A$9:$A$58,$C91)=0,"Coin missing from the Portfolio tab",IF(AND($D91="Sell",SUM($E91)&gt;SUM($H91)+0.000000000001),"Sale larger than holdings",IF(AND($D91="Fee",SUM($E91)&gt;SUM($H91)+0.000000000001),"Fee larger than holdings",IF(AND(OR($D91="Buy",$D91="Sell"),SUM($F91)&lt;=0),"Missing amount",IF(AND(ISNUMBER($A91),SUM($A91)&lt;MAX($A$4:$A90)),"Date out of chronological order","OK")))))))))</f>
        <v/>
      </c>
    </row>
    <row r="92" spans="1:13" x14ac:dyDescent="0.25">
      <c r="A92" s="21"/>
      <c r="B92" s="13"/>
      <c r="C92" s="13"/>
      <c r="D92" s="13"/>
      <c r="E92" s="22"/>
      <c r="F92" s="14"/>
      <c r="G92" s="14"/>
      <c r="H92" s="16" t="str">
        <f>IF(OR($D92="",$C92=""),"",ROUND(SUMIFS($J$4:$J91,$C$4:$C91,$C92),10))</f>
        <v/>
      </c>
      <c r="I92" s="15" t="str">
        <f>IF(OR($D92="",$C92=""),"",ROUND(SUMIFS($K$4:$K91,$C$4:$C91,$C92),8))</f>
        <v/>
      </c>
      <c r="J92" s="16" t="str">
        <f>IF(OR($D92="",$C92=""),"",IF(OR($D92="Buy",$D92="Reward"),SUM($E92),IF(OR($D92="Sell",$D92="Fee"),-SUM($E92),0)))</f>
        <v/>
      </c>
      <c r="K92" s="17" t="str">
        <f>IF(OR($D92="",$C92=""),"",IF($D92="Sell",IF(SUM($H92)&gt;0,-SUM($I92)*IF(SUM($E92)&gt;SUM($H92),SUM($H92),SUM($E92))/SUM($H92),-SUM($I92)),IF(OR($D92="Buy",$D92="Reward"),SUM($F92)+SUM($G92),0)))</f>
        <v/>
      </c>
      <c r="L92" s="17" t="str">
        <f>IF(OR($C92="",$D92&lt;&gt;"Sell"),"",IF(SUM($H92)&gt;0,SUM($F92)-SUM($G92)-SUM($I92)*IF(SUM($E92)&gt;SUM($H92),SUM($H92),SUM($E92))/SUM($H92),""))</f>
        <v/>
      </c>
      <c r="M92" s="20" t="str">
        <f>IF($D92="","",IF($C92="","Missing coin",IF(AND($D92&lt;&gt;"Buy",$D92&lt;&gt;"Sell",$D92&lt;&gt;"Fee",$D92&lt;&gt;"Reward",$D92&lt;&gt;"Transfer"),"Unknown type",IF(SUM($E92)&lt;=0,"Missing quantity",IF(COUNTIF('Portfolio'!$A$9:$A$58,$C92)=0,"Coin missing from the Portfolio tab",IF(AND($D92="Sell",SUM($E92)&gt;SUM($H92)+0.000000000001),"Sale larger than holdings",IF(AND($D92="Fee",SUM($E92)&gt;SUM($H92)+0.000000000001),"Fee larger than holdings",IF(AND(OR($D92="Buy",$D92="Sell"),SUM($F92)&lt;=0),"Missing amount",IF(AND(ISNUMBER($A92),SUM($A92)&lt;MAX($A$4:$A91)),"Date out of chronological order","OK")))))))))</f>
        <v/>
      </c>
    </row>
    <row r="93" spans="1:13" x14ac:dyDescent="0.25">
      <c r="A93" s="21"/>
      <c r="B93" s="13"/>
      <c r="C93" s="13"/>
      <c r="D93" s="13"/>
      <c r="E93" s="22"/>
      <c r="F93" s="14"/>
      <c r="G93" s="14"/>
      <c r="H93" s="16" t="str">
        <f>IF(OR($D93="",$C93=""),"",ROUND(SUMIFS($J$4:$J92,$C$4:$C92,$C93),10))</f>
        <v/>
      </c>
      <c r="I93" s="15" t="str">
        <f>IF(OR($D93="",$C93=""),"",ROUND(SUMIFS($K$4:$K92,$C$4:$C92,$C93),8))</f>
        <v/>
      </c>
      <c r="J93" s="16" t="str">
        <f>IF(OR($D93="",$C93=""),"",IF(OR($D93="Buy",$D93="Reward"),SUM($E93),IF(OR($D93="Sell",$D93="Fee"),-SUM($E93),0)))</f>
        <v/>
      </c>
      <c r="K93" s="17" t="str">
        <f>IF(OR($D93="",$C93=""),"",IF($D93="Sell",IF(SUM($H93)&gt;0,-SUM($I93)*IF(SUM($E93)&gt;SUM($H93),SUM($H93),SUM($E93))/SUM($H93),-SUM($I93)),IF(OR($D93="Buy",$D93="Reward"),SUM($F93)+SUM($G93),0)))</f>
        <v/>
      </c>
      <c r="L93" s="17" t="str">
        <f>IF(OR($C93="",$D93&lt;&gt;"Sell"),"",IF(SUM($H93)&gt;0,SUM($F93)-SUM($G93)-SUM($I93)*IF(SUM($E93)&gt;SUM($H93),SUM($H93),SUM($E93))/SUM($H93),""))</f>
        <v/>
      </c>
      <c r="M93" s="20" t="str">
        <f>IF($D93="","",IF($C93="","Missing coin",IF(AND($D93&lt;&gt;"Buy",$D93&lt;&gt;"Sell",$D93&lt;&gt;"Fee",$D93&lt;&gt;"Reward",$D93&lt;&gt;"Transfer"),"Unknown type",IF(SUM($E93)&lt;=0,"Missing quantity",IF(COUNTIF('Portfolio'!$A$9:$A$58,$C93)=0,"Coin missing from the Portfolio tab",IF(AND($D93="Sell",SUM($E93)&gt;SUM($H93)+0.000000000001),"Sale larger than holdings",IF(AND($D93="Fee",SUM($E93)&gt;SUM($H93)+0.000000000001),"Fee larger than holdings",IF(AND(OR($D93="Buy",$D93="Sell"),SUM($F93)&lt;=0),"Missing amount",IF(AND(ISNUMBER($A93),SUM($A93)&lt;MAX($A$4:$A92)),"Date out of chronological order","OK")))))))))</f>
        <v/>
      </c>
    </row>
    <row r="94" spans="1:13" x14ac:dyDescent="0.25">
      <c r="A94" s="21"/>
      <c r="B94" s="13"/>
      <c r="C94" s="13"/>
      <c r="D94" s="13"/>
      <c r="E94" s="22"/>
      <c r="F94" s="14"/>
      <c r="G94" s="14"/>
      <c r="H94" s="16" t="str">
        <f>IF(OR($D94="",$C94=""),"",ROUND(SUMIFS($J$4:$J93,$C$4:$C93,$C94),10))</f>
        <v/>
      </c>
      <c r="I94" s="15" t="str">
        <f>IF(OR($D94="",$C94=""),"",ROUND(SUMIFS($K$4:$K93,$C$4:$C93,$C94),8))</f>
        <v/>
      </c>
      <c r="J94" s="16" t="str">
        <f>IF(OR($D94="",$C94=""),"",IF(OR($D94="Buy",$D94="Reward"),SUM($E94),IF(OR($D94="Sell",$D94="Fee"),-SUM($E94),0)))</f>
        <v/>
      </c>
      <c r="K94" s="17" t="str">
        <f>IF(OR($D94="",$C94=""),"",IF($D94="Sell",IF(SUM($H94)&gt;0,-SUM($I94)*IF(SUM($E94)&gt;SUM($H94),SUM($H94),SUM($E94))/SUM($H94),-SUM($I94)),IF(OR($D94="Buy",$D94="Reward"),SUM($F94)+SUM($G94),0)))</f>
        <v/>
      </c>
      <c r="L94" s="17" t="str">
        <f>IF(OR($C94="",$D94&lt;&gt;"Sell"),"",IF(SUM($H94)&gt;0,SUM($F94)-SUM($G94)-SUM($I94)*IF(SUM($E94)&gt;SUM($H94),SUM($H94),SUM($E94))/SUM($H94),""))</f>
        <v/>
      </c>
      <c r="M94" s="20" t="str">
        <f>IF($D94="","",IF($C94="","Missing coin",IF(AND($D94&lt;&gt;"Buy",$D94&lt;&gt;"Sell",$D94&lt;&gt;"Fee",$D94&lt;&gt;"Reward",$D94&lt;&gt;"Transfer"),"Unknown type",IF(SUM($E94)&lt;=0,"Missing quantity",IF(COUNTIF('Portfolio'!$A$9:$A$58,$C94)=0,"Coin missing from the Portfolio tab",IF(AND($D94="Sell",SUM($E94)&gt;SUM($H94)+0.000000000001),"Sale larger than holdings",IF(AND($D94="Fee",SUM($E94)&gt;SUM($H94)+0.000000000001),"Fee larger than holdings",IF(AND(OR($D94="Buy",$D94="Sell"),SUM($F94)&lt;=0),"Missing amount",IF(AND(ISNUMBER($A94),SUM($A94)&lt;MAX($A$4:$A93)),"Date out of chronological order","OK")))))))))</f>
        <v/>
      </c>
    </row>
    <row r="95" spans="1:13" x14ac:dyDescent="0.25">
      <c r="A95" s="21"/>
      <c r="B95" s="13"/>
      <c r="C95" s="13"/>
      <c r="D95" s="13"/>
      <c r="E95" s="22"/>
      <c r="F95" s="14"/>
      <c r="G95" s="14"/>
      <c r="H95" s="16" t="str">
        <f>IF(OR($D95="",$C95=""),"",ROUND(SUMIFS($J$4:$J94,$C$4:$C94,$C95),10))</f>
        <v/>
      </c>
      <c r="I95" s="15" t="str">
        <f>IF(OR($D95="",$C95=""),"",ROUND(SUMIFS($K$4:$K94,$C$4:$C94,$C95),8))</f>
        <v/>
      </c>
      <c r="J95" s="16" t="str">
        <f>IF(OR($D95="",$C95=""),"",IF(OR($D95="Buy",$D95="Reward"),SUM($E95),IF(OR($D95="Sell",$D95="Fee"),-SUM($E95),0)))</f>
        <v/>
      </c>
      <c r="K95" s="17" t="str">
        <f>IF(OR($D95="",$C95=""),"",IF($D95="Sell",IF(SUM($H95)&gt;0,-SUM($I95)*IF(SUM($E95)&gt;SUM($H95),SUM($H95),SUM($E95))/SUM($H95),-SUM($I95)),IF(OR($D95="Buy",$D95="Reward"),SUM($F95)+SUM($G95),0)))</f>
        <v/>
      </c>
      <c r="L95" s="17" t="str">
        <f>IF(OR($C95="",$D95&lt;&gt;"Sell"),"",IF(SUM($H95)&gt;0,SUM($F95)-SUM($G95)-SUM($I95)*IF(SUM($E95)&gt;SUM($H95),SUM($H95),SUM($E95))/SUM($H95),""))</f>
        <v/>
      </c>
      <c r="M95" s="20" t="str">
        <f>IF($D95="","",IF($C95="","Missing coin",IF(AND($D95&lt;&gt;"Buy",$D95&lt;&gt;"Sell",$D95&lt;&gt;"Fee",$D95&lt;&gt;"Reward",$D95&lt;&gt;"Transfer"),"Unknown type",IF(SUM($E95)&lt;=0,"Missing quantity",IF(COUNTIF('Portfolio'!$A$9:$A$58,$C95)=0,"Coin missing from the Portfolio tab",IF(AND($D95="Sell",SUM($E95)&gt;SUM($H95)+0.000000000001),"Sale larger than holdings",IF(AND($D95="Fee",SUM($E95)&gt;SUM($H95)+0.000000000001),"Fee larger than holdings",IF(AND(OR($D95="Buy",$D95="Sell"),SUM($F95)&lt;=0),"Missing amount",IF(AND(ISNUMBER($A95),SUM($A95)&lt;MAX($A$4:$A94)),"Date out of chronological order","OK")))))))))</f>
        <v/>
      </c>
    </row>
    <row r="96" spans="1:13" x14ac:dyDescent="0.25">
      <c r="A96" s="21"/>
      <c r="B96" s="13"/>
      <c r="C96" s="13"/>
      <c r="D96" s="13"/>
      <c r="E96" s="22"/>
      <c r="F96" s="14"/>
      <c r="G96" s="14"/>
      <c r="H96" s="16" t="str">
        <f>IF(OR($D96="",$C96=""),"",ROUND(SUMIFS($J$4:$J95,$C$4:$C95,$C96),10))</f>
        <v/>
      </c>
      <c r="I96" s="15" t="str">
        <f>IF(OR($D96="",$C96=""),"",ROUND(SUMIFS($K$4:$K95,$C$4:$C95,$C96),8))</f>
        <v/>
      </c>
      <c r="J96" s="16" t="str">
        <f>IF(OR($D96="",$C96=""),"",IF(OR($D96="Buy",$D96="Reward"),SUM($E96),IF(OR($D96="Sell",$D96="Fee"),-SUM($E96),0)))</f>
        <v/>
      </c>
      <c r="K96" s="17" t="str">
        <f>IF(OR($D96="",$C96=""),"",IF($D96="Sell",IF(SUM($H96)&gt;0,-SUM($I96)*IF(SUM($E96)&gt;SUM($H96),SUM($H96),SUM($E96))/SUM($H96),-SUM($I96)),IF(OR($D96="Buy",$D96="Reward"),SUM($F96)+SUM($G96),0)))</f>
        <v/>
      </c>
      <c r="L96" s="17" t="str">
        <f>IF(OR($C96="",$D96&lt;&gt;"Sell"),"",IF(SUM($H96)&gt;0,SUM($F96)-SUM($G96)-SUM($I96)*IF(SUM($E96)&gt;SUM($H96),SUM($H96),SUM($E96))/SUM($H96),""))</f>
        <v/>
      </c>
      <c r="M96" s="20" t="str">
        <f>IF($D96="","",IF($C96="","Missing coin",IF(AND($D96&lt;&gt;"Buy",$D96&lt;&gt;"Sell",$D96&lt;&gt;"Fee",$D96&lt;&gt;"Reward",$D96&lt;&gt;"Transfer"),"Unknown type",IF(SUM($E96)&lt;=0,"Missing quantity",IF(COUNTIF('Portfolio'!$A$9:$A$58,$C96)=0,"Coin missing from the Portfolio tab",IF(AND($D96="Sell",SUM($E96)&gt;SUM($H96)+0.000000000001),"Sale larger than holdings",IF(AND($D96="Fee",SUM($E96)&gt;SUM($H96)+0.000000000001),"Fee larger than holdings",IF(AND(OR($D96="Buy",$D96="Sell"),SUM($F96)&lt;=0),"Missing amount",IF(AND(ISNUMBER($A96),SUM($A96)&lt;MAX($A$4:$A95)),"Date out of chronological order","OK")))))))))</f>
        <v/>
      </c>
    </row>
    <row r="97" spans="1:13" x14ac:dyDescent="0.25">
      <c r="A97" s="21"/>
      <c r="B97" s="13"/>
      <c r="C97" s="13"/>
      <c r="D97" s="13"/>
      <c r="E97" s="22"/>
      <c r="F97" s="14"/>
      <c r="G97" s="14"/>
      <c r="H97" s="16" t="str">
        <f>IF(OR($D97="",$C97=""),"",ROUND(SUMIFS($J$4:$J96,$C$4:$C96,$C97),10))</f>
        <v/>
      </c>
      <c r="I97" s="15" t="str">
        <f>IF(OR($D97="",$C97=""),"",ROUND(SUMIFS($K$4:$K96,$C$4:$C96,$C97),8))</f>
        <v/>
      </c>
      <c r="J97" s="16" t="str">
        <f>IF(OR($D97="",$C97=""),"",IF(OR($D97="Buy",$D97="Reward"),SUM($E97),IF(OR($D97="Sell",$D97="Fee"),-SUM($E97),0)))</f>
        <v/>
      </c>
      <c r="K97" s="17" t="str">
        <f>IF(OR($D97="",$C97=""),"",IF($D97="Sell",IF(SUM($H97)&gt;0,-SUM($I97)*IF(SUM($E97)&gt;SUM($H97),SUM($H97),SUM($E97))/SUM($H97),-SUM($I97)),IF(OR($D97="Buy",$D97="Reward"),SUM($F97)+SUM($G97),0)))</f>
        <v/>
      </c>
      <c r="L97" s="17" t="str">
        <f>IF(OR($C97="",$D97&lt;&gt;"Sell"),"",IF(SUM($H97)&gt;0,SUM($F97)-SUM($G97)-SUM($I97)*IF(SUM($E97)&gt;SUM($H97),SUM($H97),SUM($E97))/SUM($H97),""))</f>
        <v/>
      </c>
      <c r="M97" s="20" t="str">
        <f>IF($D97="","",IF($C97="","Missing coin",IF(AND($D97&lt;&gt;"Buy",$D97&lt;&gt;"Sell",$D97&lt;&gt;"Fee",$D97&lt;&gt;"Reward",$D97&lt;&gt;"Transfer"),"Unknown type",IF(SUM($E97)&lt;=0,"Missing quantity",IF(COUNTIF('Portfolio'!$A$9:$A$58,$C97)=0,"Coin missing from the Portfolio tab",IF(AND($D97="Sell",SUM($E97)&gt;SUM($H97)+0.000000000001),"Sale larger than holdings",IF(AND($D97="Fee",SUM($E97)&gt;SUM($H97)+0.000000000001),"Fee larger than holdings",IF(AND(OR($D97="Buy",$D97="Sell"),SUM($F97)&lt;=0),"Missing amount",IF(AND(ISNUMBER($A97),SUM($A97)&lt;MAX($A$4:$A96)),"Date out of chronological order","OK")))))))))</f>
        <v/>
      </c>
    </row>
    <row r="98" spans="1:13" x14ac:dyDescent="0.25">
      <c r="A98" s="21"/>
      <c r="B98" s="13"/>
      <c r="C98" s="13"/>
      <c r="D98" s="13"/>
      <c r="E98" s="22"/>
      <c r="F98" s="14"/>
      <c r="G98" s="14"/>
      <c r="H98" s="16" t="str">
        <f>IF(OR($D98="",$C98=""),"",ROUND(SUMIFS($J$4:$J97,$C$4:$C97,$C98),10))</f>
        <v/>
      </c>
      <c r="I98" s="15" t="str">
        <f>IF(OR($D98="",$C98=""),"",ROUND(SUMIFS($K$4:$K97,$C$4:$C97,$C98),8))</f>
        <v/>
      </c>
      <c r="J98" s="16" t="str">
        <f>IF(OR($D98="",$C98=""),"",IF(OR($D98="Buy",$D98="Reward"),SUM($E98),IF(OR($D98="Sell",$D98="Fee"),-SUM($E98),0)))</f>
        <v/>
      </c>
      <c r="K98" s="17" t="str">
        <f>IF(OR($D98="",$C98=""),"",IF($D98="Sell",IF(SUM($H98)&gt;0,-SUM($I98)*IF(SUM($E98)&gt;SUM($H98),SUM($H98),SUM($E98))/SUM($H98),-SUM($I98)),IF(OR($D98="Buy",$D98="Reward"),SUM($F98)+SUM($G98),0)))</f>
        <v/>
      </c>
      <c r="L98" s="17" t="str">
        <f>IF(OR($C98="",$D98&lt;&gt;"Sell"),"",IF(SUM($H98)&gt;0,SUM($F98)-SUM($G98)-SUM($I98)*IF(SUM($E98)&gt;SUM($H98),SUM($H98),SUM($E98))/SUM($H98),""))</f>
        <v/>
      </c>
      <c r="M98" s="20" t="str">
        <f>IF($D98="","",IF($C98="","Missing coin",IF(AND($D98&lt;&gt;"Buy",$D98&lt;&gt;"Sell",$D98&lt;&gt;"Fee",$D98&lt;&gt;"Reward",$D98&lt;&gt;"Transfer"),"Unknown type",IF(SUM($E98)&lt;=0,"Missing quantity",IF(COUNTIF('Portfolio'!$A$9:$A$58,$C98)=0,"Coin missing from the Portfolio tab",IF(AND($D98="Sell",SUM($E98)&gt;SUM($H98)+0.000000000001),"Sale larger than holdings",IF(AND($D98="Fee",SUM($E98)&gt;SUM($H98)+0.000000000001),"Fee larger than holdings",IF(AND(OR($D98="Buy",$D98="Sell"),SUM($F98)&lt;=0),"Missing amount",IF(AND(ISNUMBER($A98),SUM($A98)&lt;MAX($A$4:$A97)),"Date out of chronological order","OK")))))))))</f>
        <v/>
      </c>
    </row>
    <row r="99" spans="1:13" x14ac:dyDescent="0.25">
      <c r="A99" s="21"/>
      <c r="B99" s="13"/>
      <c r="C99" s="13"/>
      <c r="D99" s="13"/>
      <c r="E99" s="22"/>
      <c r="F99" s="14"/>
      <c r="G99" s="14"/>
      <c r="H99" s="16" t="str">
        <f>IF(OR($D99="",$C99=""),"",ROUND(SUMIFS($J$4:$J98,$C$4:$C98,$C99),10))</f>
        <v/>
      </c>
      <c r="I99" s="15" t="str">
        <f>IF(OR($D99="",$C99=""),"",ROUND(SUMIFS($K$4:$K98,$C$4:$C98,$C99),8))</f>
        <v/>
      </c>
      <c r="J99" s="16" t="str">
        <f>IF(OR($D99="",$C99=""),"",IF(OR($D99="Buy",$D99="Reward"),SUM($E99),IF(OR($D99="Sell",$D99="Fee"),-SUM($E99),0)))</f>
        <v/>
      </c>
      <c r="K99" s="17" t="str">
        <f>IF(OR($D99="",$C99=""),"",IF($D99="Sell",IF(SUM($H99)&gt;0,-SUM($I99)*IF(SUM($E99)&gt;SUM($H99),SUM($H99),SUM($E99))/SUM($H99),-SUM($I99)),IF(OR($D99="Buy",$D99="Reward"),SUM($F99)+SUM($G99),0)))</f>
        <v/>
      </c>
      <c r="L99" s="17" t="str">
        <f>IF(OR($C99="",$D99&lt;&gt;"Sell"),"",IF(SUM($H99)&gt;0,SUM($F99)-SUM($G99)-SUM($I99)*IF(SUM($E99)&gt;SUM($H99),SUM($H99),SUM($E99))/SUM($H99),""))</f>
        <v/>
      </c>
      <c r="M99" s="20" t="str">
        <f>IF($D99="","",IF($C99="","Missing coin",IF(AND($D99&lt;&gt;"Buy",$D99&lt;&gt;"Sell",$D99&lt;&gt;"Fee",$D99&lt;&gt;"Reward",$D99&lt;&gt;"Transfer"),"Unknown type",IF(SUM($E99)&lt;=0,"Missing quantity",IF(COUNTIF('Portfolio'!$A$9:$A$58,$C99)=0,"Coin missing from the Portfolio tab",IF(AND($D99="Sell",SUM($E99)&gt;SUM($H99)+0.000000000001),"Sale larger than holdings",IF(AND($D99="Fee",SUM($E99)&gt;SUM($H99)+0.000000000001),"Fee larger than holdings",IF(AND(OR($D99="Buy",$D99="Sell"),SUM($F99)&lt;=0),"Missing amount",IF(AND(ISNUMBER($A99),SUM($A99)&lt;MAX($A$4:$A98)),"Date out of chronological order","OK")))))))))</f>
        <v/>
      </c>
    </row>
    <row r="100" spans="1:13" x14ac:dyDescent="0.25">
      <c r="A100" s="21"/>
      <c r="B100" s="13"/>
      <c r="C100" s="13"/>
      <c r="D100" s="13"/>
      <c r="E100" s="22"/>
      <c r="F100" s="14"/>
      <c r="G100" s="14"/>
      <c r="H100" s="16" t="str">
        <f>IF(OR($D100="",$C100=""),"",ROUND(SUMIFS($J$4:$J99,$C$4:$C99,$C100),10))</f>
        <v/>
      </c>
      <c r="I100" s="15" t="str">
        <f>IF(OR($D100="",$C100=""),"",ROUND(SUMIFS($K$4:$K99,$C$4:$C99,$C100),8))</f>
        <v/>
      </c>
      <c r="J100" s="16" t="str">
        <f>IF(OR($D100="",$C100=""),"",IF(OR($D100="Buy",$D100="Reward"),SUM($E100),IF(OR($D100="Sell",$D100="Fee"),-SUM($E100),0)))</f>
        <v/>
      </c>
      <c r="K100" s="17" t="str">
        <f>IF(OR($D100="",$C100=""),"",IF($D100="Sell",IF(SUM($H100)&gt;0,-SUM($I100)*IF(SUM($E100)&gt;SUM($H100),SUM($H100),SUM($E100))/SUM($H100),-SUM($I100)),IF(OR($D100="Buy",$D100="Reward"),SUM($F100)+SUM($G100),0)))</f>
        <v/>
      </c>
      <c r="L100" s="17" t="str">
        <f>IF(OR($C100="",$D100&lt;&gt;"Sell"),"",IF(SUM($H100)&gt;0,SUM($F100)-SUM($G100)-SUM($I100)*IF(SUM($E100)&gt;SUM($H100),SUM($H100),SUM($E100))/SUM($H100),""))</f>
        <v/>
      </c>
      <c r="M100" s="20" t="str">
        <f>IF($D100="","",IF($C100="","Missing coin",IF(AND($D100&lt;&gt;"Buy",$D100&lt;&gt;"Sell",$D100&lt;&gt;"Fee",$D100&lt;&gt;"Reward",$D100&lt;&gt;"Transfer"),"Unknown type",IF(SUM($E100)&lt;=0,"Missing quantity",IF(COUNTIF('Portfolio'!$A$9:$A$58,$C100)=0,"Coin missing from the Portfolio tab",IF(AND($D100="Sell",SUM($E100)&gt;SUM($H100)+0.000000000001),"Sale larger than holdings",IF(AND($D100="Fee",SUM($E100)&gt;SUM($H100)+0.000000000001),"Fee larger than holdings",IF(AND(OR($D100="Buy",$D100="Sell"),SUM($F100)&lt;=0),"Missing amount",IF(AND(ISNUMBER($A100),SUM($A100)&lt;MAX($A$4:$A99)),"Date out of chronological order","OK")))))))))</f>
        <v/>
      </c>
    </row>
    <row r="101" spans="1:13" x14ac:dyDescent="0.25">
      <c r="A101" s="21"/>
      <c r="B101" s="13"/>
      <c r="C101" s="13"/>
      <c r="D101" s="13"/>
      <c r="E101" s="22"/>
      <c r="F101" s="14"/>
      <c r="G101" s="14"/>
      <c r="H101" s="16" t="str">
        <f>IF(OR($D101="",$C101=""),"",ROUND(SUMIFS($J$4:$J100,$C$4:$C100,$C101),10))</f>
        <v/>
      </c>
      <c r="I101" s="15" t="str">
        <f>IF(OR($D101="",$C101=""),"",ROUND(SUMIFS($K$4:$K100,$C$4:$C100,$C101),8))</f>
        <v/>
      </c>
      <c r="J101" s="16" t="str">
        <f>IF(OR($D101="",$C101=""),"",IF(OR($D101="Buy",$D101="Reward"),SUM($E101),IF(OR($D101="Sell",$D101="Fee"),-SUM($E101),0)))</f>
        <v/>
      </c>
      <c r="K101" s="17" t="str">
        <f>IF(OR($D101="",$C101=""),"",IF($D101="Sell",IF(SUM($H101)&gt;0,-SUM($I101)*IF(SUM($E101)&gt;SUM($H101),SUM($H101),SUM($E101))/SUM($H101),-SUM($I101)),IF(OR($D101="Buy",$D101="Reward"),SUM($F101)+SUM($G101),0)))</f>
        <v/>
      </c>
      <c r="L101" s="17" t="str">
        <f>IF(OR($C101="",$D101&lt;&gt;"Sell"),"",IF(SUM($H101)&gt;0,SUM($F101)-SUM($G101)-SUM($I101)*IF(SUM($E101)&gt;SUM($H101),SUM($H101),SUM($E101))/SUM($H101),""))</f>
        <v/>
      </c>
      <c r="M101" s="20" t="str">
        <f>IF($D101="","",IF($C101="","Missing coin",IF(AND($D101&lt;&gt;"Buy",$D101&lt;&gt;"Sell",$D101&lt;&gt;"Fee",$D101&lt;&gt;"Reward",$D101&lt;&gt;"Transfer"),"Unknown type",IF(SUM($E101)&lt;=0,"Missing quantity",IF(COUNTIF('Portfolio'!$A$9:$A$58,$C101)=0,"Coin missing from the Portfolio tab",IF(AND($D101="Sell",SUM($E101)&gt;SUM($H101)+0.000000000001),"Sale larger than holdings",IF(AND($D101="Fee",SUM($E101)&gt;SUM($H101)+0.000000000001),"Fee larger than holdings",IF(AND(OR($D101="Buy",$D101="Sell"),SUM($F101)&lt;=0),"Missing amount",IF(AND(ISNUMBER($A101),SUM($A101)&lt;MAX($A$4:$A100)),"Date out of chronological order","OK")))))))))</f>
        <v/>
      </c>
    </row>
    <row r="102" spans="1:13" x14ac:dyDescent="0.25">
      <c r="A102" s="21"/>
      <c r="B102" s="13"/>
      <c r="C102" s="13"/>
      <c r="D102" s="13"/>
      <c r="E102" s="22"/>
      <c r="F102" s="14"/>
      <c r="G102" s="14"/>
      <c r="H102" s="16" t="str">
        <f>IF(OR($D102="",$C102=""),"",ROUND(SUMIFS($J$4:$J101,$C$4:$C101,$C102),10))</f>
        <v/>
      </c>
      <c r="I102" s="15" t="str">
        <f>IF(OR($D102="",$C102=""),"",ROUND(SUMIFS($K$4:$K101,$C$4:$C101,$C102),8))</f>
        <v/>
      </c>
      <c r="J102" s="16" t="str">
        <f>IF(OR($D102="",$C102=""),"",IF(OR($D102="Buy",$D102="Reward"),SUM($E102),IF(OR($D102="Sell",$D102="Fee"),-SUM($E102),0)))</f>
        <v/>
      </c>
      <c r="K102" s="17" t="str">
        <f>IF(OR($D102="",$C102=""),"",IF($D102="Sell",IF(SUM($H102)&gt;0,-SUM($I102)*IF(SUM($E102)&gt;SUM($H102),SUM($H102),SUM($E102))/SUM($H102),-SUM($I102)),IF(OR($D102="Buy",$D102="Reward"),SUM($F102)+SUM($G102),0)))</f>
        <v/>
      </c>
      <c r="L102" s="17" t="str">
        <f>IF(OR($C102="",$D102&lt;&gt;"Sell"),"",IF(SUM($H102)&gt;0,SUM($F102)-SUM($G102)-SUM($I102)*IF(SUM($E102)&gt;SUM($H102),SUM($H102),SUM($E102))/SUM($H102),""))</f>
        <v/>
      </c>
      <c r="M102" s="20" t="str">
        <f>IF($D102="","",IF($C102="","Missing coin",IF(AND($D102&lt;&gt;"Buy",$D102&lt;&gt;"Sell",$D102&lt;&gt;"Fee",$D102&lt;&gt;"Reward",$D102&lt;&gt;"Transfer"),"Unknown type",IF(SUM($E102)&lt;=0,"Missing quantity",IF(COUNTIF('Portfolio'!$A$9:$A$58,$C102)=0,"Coin missing from the Portfolio tab",IF(AND($D102="Sell",SUM($E102)&gt;SUM($H102)+0.000000000001),"Sale larger than holdings",IF(AND($D102="Fee",SUM($E102)&gt;SUM($H102)+0.000000000001),"Fee larger than holdings",IF(AND(OR($D102="Buy",$D102="Sell"),SUM($F102)&lt;=0),"Missing amount",IF(AND(ISNUMBER($A102),SUM($A102)&lt;MAX($A$4:$A101)),"Date out of chronological order","OK")))))))))</f>
        <v/>
      </c>
    </row>
    <row r="103" spans="1:13" x14ac:dyDescent="0.25">
      <c r="A103" s="21"/>
      <c r="B103" s="13"/>
      <c r="C103" s="13"/>
      <c r="D103" s="13"/>
      <c r="E103" s="22"/>
      <c r="F103" s="14"/>
      <c r="G103" s="14"/>
      <c r="H103" s="16" t="str">
        <f>IF(OR($D103="",$C103=""),"",ROUND(SUMIFS($J$4:$J102,$C$4:$C102,$C103),10))</f>
        <v/>
      </c>
      <c r="I103" s="15" t="str">
        <f>IF(OR($D103="",$C103=""),"",ROUND(SUMIFS($K$4:$K102,$C$4:$C102,$C103),8))</f>
        <v/>
      </c>
      <c r="J103" s="16" t="str">
        <f>IF(OR($D103="",$C103=""),"",IF(OR($D103="Buy",$D103="Reward"),SUM($E103),IF(OR($D103="Sell",$D103="Fee"),-SUM($E103),0)))</f>
        <v/>
      </c>
      <c r="K103" s="17" t="str">
        <f>IF(OR($D103="",$C103=""),"",IF($D103="Sell",IF(SUM($H103)&gt;0,-SUM($I103)*IF(SUM($E103)&gt;SUM($H103),SUM($H103),SUM($E103))/SUM($H103),-SUM($I103)),IF(OR($D103="Buy",$D103="Reward"),SUM($F103)+SUM($G103),0)))</f>
        <v/>
      </c>
      <c r="L103" s="17" t="str">
        <f>IF(OR($C103="",$D103&lt;&gt;"Sell"),"",IF(SUM($H103)&gt;0,SUM($F103)-SUM($G103)-SUM($I103)*IF(SUM($E103)&gt;SUM($H103),SUM($H103),SUM($E103))/SUM($H103),""))</f>
        <v/>
      </c>
      <c r="M103" s="20" t="str">
        <f>IF($D103="","",IF($C103="","Missing coin",IF(AND($D103&lt;&gt;"Buy",$D103&lt;&gt;"Sell",$D103&lt;&gt;"Fee",$D103&lt;&gt;"Reward",$D103&lt;&gt;"Transfer"),"Unknown type",IF(SUM($E103)&lt;=0,"Missing quantity",IF(COUNTIF('Portfolio'!$A$9:$A$58,$C103)=0,"Coin missing from the Portfolio tab",IF(AND($D103="Sell",SUM($E103)&gt;SUM($H103)+0.000000000001),"Sale larger than holdings",IF(AND($D103="Fee",SUM($E103)&gt;SUM($H103)+0.000000000001),"Fee larger than holdings",IF(AND(OR($D103="Buy",$D103="Sell"),SUM($F103)&lt;=0),"Missing amount",IF(AND(ISNUMBER($A103),SUM($A103)&lt;MAX($A$4:$A102)),"Date out of chronological order","OK")))))))))</f>
        <v/>
      </c>
    </row>
    <row r="104" spans="1:13" x14ac:dyDescent="0.25">
      <c r="A104" s="21"/>
      <c r="B104" s="13"/>
      <c r="C104" s="13"/>
      <c r="D104" s="13"/>
      <c r="E104" s="22"/>
      <c r="F104" s="14"/>
      <c r="G104" s="14"/>
      <c r="H104" s="16" t="str">
        <f>IF(OR($D104="",$C104=""),"",ROUND(SUMIFS($J$4:$J103,$C$4:$C103,$C104),10))</f>
        <v/>
      </c>
      <c r="I104" s="15" t="str">
        <f>IF(OR($D104="",$C104=""),"",ROUND(SUMIFS($K$4:$K103,$C$4:$C103,$C104),8))</f>
        <v/>
      </c>
      <c r="J104" s="16" t="str">
        <f>IF(OR($D104="",$C104=""),"",IF(OR($D104="Buy",$D104="Reward"),SUM($E104),IF(OR($D104="Sell",$D104="Fee"),-SUM($E104),0)))</f>
        <v/>
      </c>
      <c r="K104" s="17" t="str">
        <f>IF(OR($D104="",$C104=""),"",IF($D104="Sell",IF(SUM($H104)&gt;0,-SUM($I104)*IF(SUM($E104)&gt;SUM($H104),SUM($H104),SUM($E104))/SUM($H104),-SUM($I104)),IF(OR($D104="Buy",$D104="Reward"),SUM($F104)+SUM($G104),0)))</f>
        <v/>
      </c>
      <c r="L104" s="17" t="str">
        <f>IF(OR($C104="",$D104&lt;&gt;"Sell"),"",IF(SUM($H104)&gt;0,SUM($F104)-SUM($G104)-SUM($I104)*IF(SUM($E104)&gt;SUM($H104),SUM($H104),SUM($E104))/SUM($H104),""))</f>
        <v/>
      </c>
      <c r="M104" s="20" t="str">
        <f>IF($D104="","",IF($C104="","Missing coin",IF(AND($D104&lt;&gt;"Buy",$D104&lt;&gt;"Sell",$D104&lt;&gt;"Fee",$D104&lt;&gt;"Reward",$D104&lt;&gt;"Transfer"),"Unknown type",IF(SUM($E104)&lt;=0,"Missing quantity",IF(COUNTIF('Portfolio'!$A$9:$A$58,$C104)=0,"Coin missing from the Portfolio tab",IF(AND($D104="Sell",SUM($E104)&gt;SUM($H104)+0.000000000001),"Sale larger than holdings",IF(AND($D104="Fee",SUM($E104)&gt;SUM($H104)+0.000000000001),"Fee larger than holdings",IF(AND(OR($D104="Buy",$D104="Sell"),SUM($F104)&lt;=0),"Missing amount",IF(AND(ISNUMBER($A104),SUM($A104)&lt;MAX($A$4:$A103)),"Date out of chronological order","OK")))))))))</f>
        <v/>
      </c>
    </row>
    <row r="105" spans="1:13" x14ac:dyDescent="0.25">
      <c r="A105" s="21"/>
      <c r="B105" s="13"/>
      <c r="C105" s="13"/>
      <c r="D105" s="13"/>
      <c r="E105" s="22"/>
      <c r="F105" s="14"/>
      <c r="G105" s="14"/>
      <c r="H105" s="16" t="str">
        <f>IF(OR($D105="",$C105=""),"",ROUND(SUMIFS($J$4:$J104,$C$4:$C104,$C105),10))</f>
        <v/>
      </c>
      <c r="I105" s="15" t="str">
        <f>IF(OR($D105="",$C105=""),"",ROUND(SUMIFS($K$4:$K104,$C$4:$C104,$C105),8))</f>
        <v/>
      </c>
      <c r="J105" s="16" t="str">
        <f>IF(OR($D105="",$C105=""),"",IF(OR($D105="Buy",$D105="Reward"),SUM($E105),IF(OR($D105="Sell",$D105="Fee"),-SUM($E105),0)))</f>
        <v/>
      </c>
      <c r="K105" s="17" t="str">
        <f>IF(OR($D105="",$C105=""),"",IF($D105="Sell",IF(SUM($H105)&gt;0,-SUM($I105)*IF(SUM($E105)&gt;SUM($H105),SUM($H105),SUM($E105))/SUM($H105),-SUM($I105)),IF(OR($D105="Buy",$D105="Reward"),SUM($F105)+SUM($G105),0)))</f>
        <v/>
      </c>
      <c r="L105" s="17" t="str">
        <f>IF(OR($C105="",$D105&lt;&gt;"Sell"),"",IF(SUM($H105)&gt;0,SUM($F105)-SUM($G105)-SUM($I105)*IF(SUM($E105)&gt;SUM($H105),SUM($H105),SUM($E105))/SUM($H105),""))</f>
        <v/>
      </c>
      <c r="M105" s="20" t="str">
        <f>IF($D105="","",IF($C105="","Missing coin",IF(AND($D105&lt;&gt;"Buy",$D105&lt;&gt;"Sell",$D105&lt;&gt;"Fee",$D105&lt;&gt;"Reward",$D105&lt;&gt;"Transfer"),"Unknown type",IF(SUM($E105)&lt;=0,"Missing quantity",IF(COUNTIF('Portfolio'!$A$9:$A$58,$C105)=0,"Coin missing from the Portfolio tab",IF(AND($D105="Sell",SUM($E105)&gt;SUM($H105)+0.000000000001),"Sale larger than holdings",IF(AND($D105="Fee",SUM($E105)&gt;SUM($H105)+0.000000000001),"Fee larger than holdings",IF(AND(OR($D105="Buy",$D105="Sell"),SUM($F105)&lt;=0),"Missing amount",IF(AND(ISNUMBER($A105),SUM($A105)&lt;MAX($A$4:$A104)),"Date out of chronological order","OK")))))))))</f>
        <v/>
      </c>
    </row>
    <row r="106" spans="1:13" x14ac:dyDescent="0.25">
      <c r="A106" s="21"/>
      <c r="B106" s="13"/>
      <c r="C106" s="13"/>
      <c r="D106" s="13"/>
      <c r="E106" s="22"/>
      <c r="F106" s="14"/>
      <c r="G106" s="14"/>
      <c r="H106" s="16" t="str">
        <f>IF(OR($D106="",$C106=""),"",ROUND(SUMIFS($J$4:$J105,$C$4:$C105,$C106),10))</f>
        <v/>
      </c>
      <c r="I106" s="15" t="str">
        <f>IF(OR($D106="",$C106=""),"",ROUND(SUMIFS($K$4:$K105,$C$4:$C105,$C106),8))</f>
        <v/>
      </c>
      <c r="J106" s="16" t="str">
        <f>IF(OR($D106="",$C106=""),"",IF(OR($D106="Buy",$D106="Reward"),SUM($E106),IF(OR($D106="Sell",$D106="Fee"),-SUM($E106),0)))</f>
        <v/>
      </c>
      <c r="K106" s="17" t="str">
        <f>IF(OR($D106="",$C106=""),"",IF($D106="Sell",IF(SUM($H106)&gt;0,-SUM($I106)*IF(SUM($E106)&gt;SUM($H106),SUM($H106),SUM($E106))/SUM($H106),-SUM($I106)),IF(OR($D106="Buy",$D106="Reward"),SUM($F106)+SUM($G106),0)))</f>
        <v/>
      </c>
      <c r="L106" s="17" t="str">
        <f>IF(OR($C106="",$D106&lt;&gt;"Sell"),"",IF(SUM($H106)&gt;0,SUM($F106)-SUM($G106)-SUM($I106)*IF(SUM($E106)&gt;SUM($H106),SUM($H106),SUM($E106))/SUM($H106),""))</f>
        <v/>
      </c>
      <c r="M106" s="20" t="str">
        <f>IF($D106="","",IF($C106="","Missing coin",IF(AND($D106&lt;&gt;"Buy",$D106&lt;&gt;"Sell",$D106&lt;&gt;"Fee",$D106&lt;&gt;"Reward",$D106&lt;&gt;"Transfer"),"Unknown type",IF(SUM($E106)&lt;=0,"Missing quantity",IF(COUNTIF('Portfolio'!$A$9:$A$58,$C106)=0,"Coin missing from the Portfolio tab",IF(AND($D106="Sell",SUM($E106)&gt;SUM($H106)+0.000000000001),"Sale larger than holdings",IF(AND($D106="Fee",SUM($E106)&gt;SUM($H106)+0.000000000001),"Fee larger than holdings",IF(AND(OR($D106="Buy",$D106="Sell"),SUM($F106)&lt;=0),"Missing amount",IF(AND(ISNUMBER($A106),SUM($A106)&lt;MAX($A$4:$A105)),"Date out of chronological order","OK")))))))))</f>
        <v/>
      </c>
    </row>
    <row r="107" spans="1:13" x14ac:dyDescent="0.25">
      <c r="A107" s="21"/>
      <c r="B107" s="13"/>
      <c r="C107" s="13"/>
      <c r="D107" s="13"/>
      <c r="E107" s="22"/>
      <c r="F107" s="14"/>
      <c r="G107" s="14"/>
      <c r="H107" s="16" t="str">
        <f>IF(OR($D107="",$C107=""),"",ROUND(SUMIFS($J$4:$J106,$C$4:$C106,$C107),10))</f>
        <v/>
      </c>
      <c r="I107" s="15" t="str">
        <f>IF(OR($D107="",$C107=""),"",ROUND(SUMIFS($K$4:$K106,$C$4:$C106,$C107),8))</f>
        <v/>
      </c>
      <c r="J107" s="16" t="str">
        <f>IF(OR($D107="",$C107=""),"",IF(OR($D107="Buy",$D107="Reward"),SUM($E107),IF(OR($D107="Sell",$D107="Fee"),-SUM($E107),0)))</f>
        <v/>
      </c>
      <c r="K107" s="17" t="str">
        <f>IF(OR($D107="",$C107=""),"",IF($D107="Sell",IF(SUM($H107)&gt;0,-SUM($I107)*IF(SUM($E107)&gt;SUM($H107),SUM($H107),SUM($E107))/SUM($H107),-SUM($I107)),IF(OR($D107="Buy",$D107="Reward"),SUM($F107)+SUM($G107),0)))</f>
        <v/>
      </c>
      <c r="L107" s="17" t="str">
        <f>IF(OR($C107="",$D107&lt;&gt;"Sell"),"",IF(SUM($H107)&gt;0,SUM($F107)-SUM($G107)-SUM($I107)*IF(SUM($E107)&gt;SUM($H107),SUM($H107),SUM($E107))/SUM($H107),""))</f>
        <v/>
      </c>
      <c r="M107" s="20" t="str">
        <f>IF($D107="","",IF($C107="","Missing coin",IF(AND($D107&lt;&gt;"Buy",$D107&lt;&gt;"Sell",$D107&lt;&gt;"Fee",$D107&lt;&gt;"Reward",$D107&lt;&gt;"Transfer"),"Unknown type",IF(SUM($E107)&lt;=0,"Missing quantity",IF(COUNTIF('Portfolio'!$A$9:$A$58,$C107)=0,"Coin missing from the Portfolio tab",IF(AND($D107="Sell",SUM($E107)&gt;SUM($H107)+0.000000000001),"Sale larger than holdings",IF(AND($D107="Fee",SUM($E107)&gt;SUM($H107)+0.000000000001),"Fee larger than holdings",IF(AND(OR($D107="Buy",$D107="Sell"),SUM($F107)&lt;=0),"Missing amount",IF(AND(ISNUMBER($A107),SUM($A107)&lt;MAX($A$4:$A106)),"Date out of chronological order","OK")))))))))</f>
        <v/>
      </c>
    </row>
    <row r="108" spans="1:13" x14ac:dyDescent="0.25">
      <c r="A108" s="21"/>
      <c r="B108" s="13"/>
      <c r="C108" s="13"/>
      <c r="D108" s="13"/>
      <c r="E108" s="22"/>
      <c r="F108" s="14"/>
      <c r="G108" s="14"/>
      <c r="H108" s="16" t="str">
        <f>IF(OR($D108="",$C108=""),"",ROUND(SUMIFS($J$4:$J107,$C$4:$C107,$C108),10))</f>
        <v/>
      </c>
      <c r="I108" s="15" t="str">
        <f>IF(OR($D108="",$C108=""),"",ROUND(SUMIFS($K$4:$K107,$C$4:$C107,$C108),8))</f>
        <v/>
      </c>
      <c r="J108" s="16" t="str">
        <f>IF(OR($D108="",$C108=""),"",IF(OR($D108="Buy",$D108="Reward"),SUM($E108),IF(OR($D108="Sell",$D108="Fee"),-SUM($E108),0)))</f>
        <v/>
      </c>
      <c r="K108" s="17" t="str">
        <f>IF(OR($D108="",$C108=""),"",IF($D108="Sell",IF(SUM($H108)&gt;0,-SUM($I108)*IF(SUM($E108)&gt;SUM($H108),SUM($H108),SUM($E108))/SUM($H108),-SUM($I108)),IF(OR($D108="Buy",$D108="Reward"),SUM($F108)+SUM($G108),0)))</f>
        <v/>
      </c>
      <c r="L108" s="17" t="str">
        <f>IF(OR($C108="",$D108&lt;&gt;"Sell"),"",IF(SUM($H108)&gt;0,SUM($F108)-SUM($G108)-SUM($I108)*IF(SUM($E108)&gt;SUM($H108),SUM($H108),SUM($E108))/SUM($H108),""))</f>
        <v/>
      </c>
      <c r="M108" s="20" t="str">
        <f>IF($D108="","",IF($C108="","Missing coin",IF(AND($D108&lt;&gt;"Buy",$D108&lt;&gt;"Sell",$D108&lt;&gt;"Fee",$D108&lt;&gt;"Reward",$D108&lt;&gt;"Transfer"),"Unknown type",IF(SUM($E108)&lt;=0,"Missing quantity",IF(COUNTIF('Portfolio'!$A$9:$A$58,$C108)=0,"Coin missing from the Portfolio tab",IF(AND($D108="Sell",SUM($E108)&gt;SUM($H108)+0.000000000001),"Sale larger than holdings",IF(AND($D108="Fee",SUM($E108)&gt;SUM($H108)+0.000000000001),"Fee larger than holdings",IF(AND(OR($D108="Buy",$D108="Sell"),SUM($F108)&lt;=0),"Missing amount",IF(AND(ISNUMBER($A108),SUM($A108)&lt;MAX($A$4:$A107)),"Date out of chronological order","OK")))))))))</f>
        <v/>
      </c>
    </row>
    <row r="109" spans="1:13" x14ac:dyDescent="0.25">
      <c r="A109" s="21"/>
      <c r="B109" s="13"/>
      <c r="C109" s="13"/>
      <c r="D109" s="13"/>
      <c r="E109" s="22"/>
      <c r="F109" s="14"/>
      <c r="G109" s="14"/>
      <c r="H109" s="16" t="str">
        <f>IF(OR($D109="",$C109=""),"",ROUND(SUMIFS($J$4:$J108,$C$4:$C108,$C109),10))</f>
        <v/>
      </c>
      <c r="I109" s="15" t="str">
        <f>IF(OR($D109="",$C109=""),"",ROUND(SUMIFS($K$4:$K108,$C$4:$C108,$C109),8))</f>
        <v/>
      </c>
      <c r="J109" s="16" t="str">
        <f>IF(OR($D109="",$C109=""),"",IF(OR($D109="Buy",$D109="Reward"),SUM($E109),IF(OR($D109="Sell",$D109="Fee"),-SUM($E109),0)))</f>
        <v/>
      </c>
      <c r="K109" s="17" t="str">
        <f>IF(OR($D109="",$C109=""),"",IF($D109="Sell",IF(SUM($H109)&gt;0,-SUM($I109)*IF(SUM($E109)&gt;SUM($H109),SUM($H109),SUM($E109))/SUM($H109),-SUM($I109)),IF(OR($D109="Buy",$D109="Reward"),SUM($F109)+SUM($G109),0)))</f>
        <v/>
      </c>
      <c r="L109" s="17" t="str">
        <f>IF(OR($C109="",$D109&lt;&gt;"Sell"),"",IF(SUM($H109)&gt;0,SUM($F109)-SUM($G109)-SUM($I109)*IF(SUM($E109)&gt;SUM($H109),SUM($H109),SUM($E109))/SUM($H109),""))</f>
        <v/>
      </c>
      <c r="M109" s="20" t="str">
        <f>IF($D109="","",IF($C109="","Missing coin",IF(AND($D109&lt;&gt;"Buy",$D109&lt;&gt;"Sell",$D109&lt;&gt;"Fee",$D109&lt;&gt;"Reward",$D109&lt;&gt;"Transfer"),"Unknown type",IF(SUM($E109)&lt;=0,"Missing quantity",IF(COUNTIF('Portfolio'!$A$9:$A$58,$C109)=0,"Coin missing from the Portfolio tab",IF(AND($D109="Sell",SUM($E109)&gt;SUM($H109)+0.000000000001),"Sale larger than holdings",IF(AND($D109="Fee",SUM($E109)&gt;SUM($H109)+0.000000000001),"Fee larger than holdings",IF(AND(OR($D109="Buy",$D109="Sell"),SUM($F109)&lt;=0),"Missing amount",IF(AND(ISNUMBER($A109),SUM($A109)&lt;MAX($A$4:$A108)),"Date out of chronological order","OK")))))))))</f>
        <v/>
      </c>
    </row>
    <row r="110" spans="1:13" x14ac:dyDescent="0.25">
      <c r="A110" s="21"/>
      <c r="B110" s="13"/>
      <c r="C110" s="13"/>
      <c r="D110" s="13"/>
      <c r="E110" s="22"/>
      <c r="F110" s="14"/>
      <c r="G110" s="14"/>
      <c r="H110" s="16" t="str">
        <f>IF(OR($D110="",$C110=""),"",ROUND(SUMIFS($J$4:$J109,$C$4:$C109,$C110),10))</f>
        <v/>
      </c>
      <c r="I110" s="15" t="str">
        <f>IF(OR($D110="",$C110=""),"",ROUND(SUMIFS($K$4:$K109,$C$4:$C109,$C110),8))</f>
        <v/>
      </c>
      <c r="J110" s="16" t="str">
        <f>IF(OR($D110="",$C110=""),"",IF(OR($D110="Buy",$D110="Reward"),SUM($E110),IF(OR($D110="Sell",$D110="Fee"),-SUM($E110),0)))</f>
        <v/>
      </c>
      <c r="K110" s="17" t="str">
        <f>IF(OR($D110="",$C110=""),"",IF($D110="Sell",IF(SUM($H110)&gt;0,-SUM($I110)*IF(SUM($E110)&gt;SUM($H110),SUM($H110),SUM($E110))/SUM($H110),-SUM($I110)),IF(OR($D110="Buy",$D110="Reward"),SUM($F110)+SUM($G110),0)))</f>
        <v/>
      </c>
      <c r="L110" s="17" t="str">
        <f>IF(OR($C110="",$D110&lt;&gt;"Sell"),"",IF(SUM($H110)&gt;0,SUM($F110)-SUM($G110)-SUM($I110)*IF(SUM($E110)&gt;SUM($H110),SUM($H110),SUM($E110))/SUM($H110),""))</f>
        <v/>
      </c>
      <c r="M110" s="20" t="str">
        <f>IF($D110="","",IF($C110="","Missing coin",IF(AND($D110&lt;&gt;"Buy",$D110&lt;&gt;"Sell",$D110&lt;&gt;"Fee",$D110&lt;&gt;"Reward",$D110&lt;&gt;"Transfer"),"Unknown type",IF(SUM($E110)&lt;=0,"Missing quantity",IF(COUNTIF('Portfolio'!$A$9:$A$58,$C110)=0,"Coin missing from the Portfolio tab",IF(AND($D110="Sell",SUM($E110)&gt;SUM($H110)+0.000000000001),"Sale larger than holdings",IF(AND($D110="Fee",SUM($E110)&gt;SUM($H110)+0.000000000001),"Fee larger than holdings",IF(AND(OR($D110="Buy",$D110="Sell"),SUM($F110)&lt;=0),"Missing amount",IF(AND(ISNUMBER($A110),SUM($A110)&lt;MAX($A$4:$A109)),"Date out of chronological order","OK")))))))))</f>
        <v/>
      </c>
    </row>
    <row r="111" spans="1:13" x14ac:dyDescent="0.25">
      <c r="A111" s="21"/>
      <c r="B111" s="13"/>
      <c r="C111" s="13"/>
      <c r="D111" s="13"/>
      <c r="E111" s="22"/>
      <c r="F111" s="14"/>
      <c r="G111" s="14"/>
      <c r="H111" s="16" t="str">
        <f>IF(OR($D111="",$C111=""),"",ROUND(SUMIFS($J$4:$J110,$C$4:$C110,$C111),10))</f>
        <v/>
      </c>
      <c r="I111" s="15" t="str">
        <f>IF(OR($D111="",$C111=""),"",ROUND(SUMIFS($K$4:$K110,$C$4:$C110,$C111),8))</f>
        <v/>
      </c>
      <c r="J111" s="16" t="str">
        <f>IF(OR($D111="",$C111=""),"",IF(OR($D111="Buy",$D111="Reward"),SUM($E111),IF(OR($D111="Sell",$D111="Fee"),-SUM($E111),0)))</f>
        <v/>
      </c>
      <c r="K111" s="17" t="str">
        <f>IF(OR($D111="",$C111=""),"",IF($D111="Sell",IF(SUM($H111)&gt;0,-SUM($I111)*IF(SUM($E111)&gt;SUM($H111),SUM($H111),SUM($E111))/SUM($H111),-SUM($I111)),IF(OR($D111="Buy",$D111="Reward"),SUM($F111)+SUM($G111),0)))</f>
        <v/>
      </c>
      <c r="L111" s="17" t="str">
        <f>IF(OR($C111="",$D111&lt;&gt;"Sell"),"",IF(SUM($H111)&gt;0,SUM($F111)-SUM($G111)-SUM($I111)*IF(SUM($E111)&gt;SUM($H111),SUM($H111),SUM($E111))/SUM($H111),""))</f>
        <v/>
      </c>
      <c r="M111" s="20" t="str">
        <f>IF($D111="","",IF($C111="","Missing coin",IF(AND($D111&lt;&gt;"Buy",$D111&lt;&gt;"Sell",$D111&lt;&gt;"Fee",$D111&lt;&gt;"Reward",$D111&lt;&gt;"Transfer"),"Unknown type",IF(SUM($E111)&lt;=0,"Missing quantity",IF(COUNTIF('Portfolio'!$A$9:$A$58,$C111)=0,"Coin missing from the Portfolio tab",IF(AND($D111="Sell",SUM($E111)&gt;SUM($H111)+0.000000000001),"Sale larger than holdings",IF(AND($D111="Fee",SUM($E111)&gt;SUM($H111)+0.000000000001),"Fee larger than holdings",IF(AND(OR($D111="Buy",$D111="Sell"),SUM($F111)&lt;=0),"Missing amount",IF(AND(ISNUMBER($A111),SUM($A111)&lt;MAX($A$4:$A110)),"Date out of chronological order","OK")))))))))</f>
        <v/>
      </c>
    </row>
    <row r="112" spans="1:13" x14ac:dyDescent="0.25">
      <c r="A112" s="21"/>
      <c r="B112" s="13"/>
      <c r="C112" s="13"/>
      <c r="D112" s="13"/>
      <c r="E112" s="22"/>
      <c r="F112" s="14"/>
      <c r="G112" s="14"/>
      <c r="H112" s="16" t="str">
        <f>IF(OR($D112="",$C112=""),"",ROUND(SUMIFS($J$4:$J111,$C$4:$C111,$C112),10))</f>
        <v/>
      </c>
      <c r="I112" s="15" t="str">
        <f>IF(OR($D112="",$C112=""),"",ROUND(SUMIFS($K$4:$K111,$C$4:$C111,$C112),8))</f>
        <v/>
      </c>
      <c r="J112" s="16" t="str">
        <f>IF(OR($D112="",$C112=""),"",IF(OR($D112="Buy",$D112="Reward"),SUM($E112),IF(OR($D112="Sell",$D112="Fee"),-SUM($E112),0)))</f>
        <v/>
      </c>
      <c r="K112" s="17" t="str">
        <f>IF(OR($D112="",$C112=""),"",IF($D112="Sell",IF(SUM($H112)&gt;0,-SUM($I112)*IF(SUM($E112)&gt;SUM($H112),SUM($H112),SUM($E112))/SUM($H112),-SUM($I112)),IF(OR($D112="Buy",$D112="Reward"),SUM($F112)+SUM($G112),0)))</f>
        <v/>
      </c>
      <c r="L112" s="17" t="str">
        <f>IF(OR($C112="",$D112&lt;&gt;"Sell"),"",IF(SUM($H112)&gt;0,SUM($F112)-SUM($G112)-SUM($I112)*IF(SUM($E112)&gt;SUM($H112),SUM($H112),SUM($E112))/SUM($H112),""))</f>
        <v/>
      </c>
      <c r="M112" s="20" t="str">
        <f>IF($D112="","",IF($C112="","Missing coin",IF(AND($D112&lt;&gt;"Buy",$D112&lt;&gt;"Sell",$D112&lt;&gt;"Fee",$D112&lt;&gt;"Reward",$D112&lt;&gt;"Transfer"),"Unknown type",IF(SUM($E112)&lt;=0,"Missing quantity",IF(COUNTIF('Portfolio'!$A$9:$A$58,$C112)=0,"Coin missing from the Portfolio tab",IF(AND($D112="Sell",SUM($E112)&gt;SUM($H112)+0.000000000001),"Sale larger than holdings",IF(AND($D112="Fee",SUM($E112)&gt;SUM($H112)+0.000000000001),"Fee larger than holdings",IF(AND(OR($D112="Buy",$D112="Sell"),SUM($F112)&lt;=0),"Missing amount",IF(AND(ISNUMBER($A112),SUM($A112)&lt;MAX($A$4:$A111)),"Date out of chronological order","OK")))))))))</f>
        <v/>
      </c>
    </row>
    <row r="113" spans="1:13" x14ac:dyDescent="0.25">
      <c r="A113" s="21"/>
      <c r="B113" s="13"/>
      <c r="C113" s="13"/>
      <c r="D113" s="13"/>
      <c r="E113" s="22"/>
      <c r="F113" s="14"/>
      <c r="G113" s="14"/>
      <c r="H113" s="16" t="str">
        <f>IF(OR($D113="",$C113=""),"",ROUND(SUMIFS($J$4:$J112,$C$4:$C112,$C113),10))</f>
        <v/>
      </c>
      <c r="I113" s="15" t="str">
        <f>IF(OR($D113="",$C113=""),"",ROUND(SUMIFS($K$4:$K112,$C$4:$C112,$C113),8))</f>
        <v/>
      </c>
      <c r="J113" s="16" t="str">
        <f>IF(OR($D113="",$C113=""),"",IF(OR($D113="Buy",$D113="Reward"),SUM($E113),IF(OR($D113="Sell",$D113="Fee"),-SUM($E113),0)))</f>
        <v/>
      </c>
      <c r="K113" s="17" t="str">
        <f>IF(OR($D113="",$C113=""),"",IF($D113="Sell",IF(SUM($H113)&gt;0,-SUM($I113)*IF(SUM($E113)&gt;SUM($H113),SUM($H113),SUM($E113))/SUM($H113),-SUM($I113)),IF(OR($D113="Buy",$D113="Reward"),SUM($F113)+SUM($G113),0)))</f>
        <v/>
      </c>
      <c r="L113" s="17" t="str">
        <f>IF(OR($C113="",$D113&lt;&gt;"Sell"),"",IF(SUM($H113)&gt;0,SUM($F113)-SUM($G113)-SUM($I113)*IF(SUM($E113)&gt;SUM($H113),SUM($H113),SUM($E113))/SUM($H113),""))</f>
        <v/>
      </c>
      <c r="M113" s="20" t="str">
        <f>IF($D113="","",IF($C113="","Missing coin",IF(AND($D113&lt;&gt;"Buy",$D113&lt;&gt;"Sell",$D113&lt;&gt;"Fee",$D113&lt;&gt;"Reward",$D113&lt;&gt;"Transfer"),"Unknown type",IF(SUM($E113)&lt;=0,"Missing quantity",IF(COUNTIF('Portfolio'!$A$9:$A$58,$C113)=0,"Coin missing from the Portfolio tab",IF(AND($D113="Sell",SUM($E113)&gt;SUM($H113)+0.000000000001),"Sale larger than holdings",IF(AND($D113="Fee",SUM($E113)&gt;SUM($H113)+0.000000000001),"Fee larger than holdings",IF(AND(OR($D113="Buy",$D113="Sell"),SUM($F113)&lt;=0),"Missing amount",IF(AND(ISNUMBER($A113),SUM($A113)&lt;MAX($A$4:$A112)),"Date out of chronological order","OK")))))))))</f>
        <v/>
      </c>
    </row>
    <row r="114" spans="1:13" x14ac:dyDescent="0.25">
      <c r="A114" s="21"/>
      <c r="B114" s="13"/>
      <c r="C114" s="13"/>
      <c r="D114" s="13"/>
      <c r="E114" s="22"/>
      <c r="F114" s="14"/>
      <c r="G114" s="14"/>
      <c r="H114" s="16" t="str">
        <f>IF(OR($D114="",$C114=""),"",ROUND(SUMIFS($J$4:$J113,$C$4:$C113,$C114),10))</f>
        <v/>
      </c>
      <c r="I114" s="15" t="str">
        <f>IF(OR($D114="",$C114=""),"",ROUND(SUMIFS($K$4:$K113,$C$4:$C113,$C114),8))</f>
        <v/>
      </c>
      <c r="J114" s="16" t="str">
        <f>IF(OR($D114="",$C114=""),"",IF(OR($D114="Buy",$D114="Reward"),SUM($E114),IF(OR($D114="Sell",$D114="Fee"),-SUM($E114),0)))</f>
        <v/>
      </c>
      <c r="K114" s="17" t="str">
        <f>IF(OR($D114="",$C114=""),"",IF($D114="Sell",IF(SUM($H114)&gt;0,-SUM($I114)*IF(SUM($E114)&gt;SUM($H114),SUM($H114),SUM($E114))/SUM($H114),-SUM($I114)),IF(OR($D114="Buy",$D114="Reward"),SUM($F114)+SUM($G114),0)))</f>
        <v/>
      </c>
      <c r="L114" s="17" t="str">
        <f>IF(OR($C114="",$D114&lt;&gt;"Sell"),"",IF(SUM($H114)&gt;0,SUM($F114)-SUM($G114)-SUM($I114)*IF(SUM($E114)&gt;SUM($H114),SUM($H114),SUM($E114))/SUM($H114),""))</f>
        <v/>
      </c>
      <c r="M114" s="20" t="str">
        <f>IF($D114="","",IF($C114="","Missing coin",IF(AND($D114&lt;&gt;"Buy",$D114&lt;&gt;"Sell",$D114&lt;&gt;"Fee",$D114&lt;&gt;"Reward",$D114&lt;&gt;"Transfer"),"Unknown type",IF(SUM($E114)&lt;=0,"Missing quantity",IF(COUNTIF('Portfolio'!$A$9:$A$58,$C114)=0,"Coin missing from the Portfolio tab",IF(AND($D114="Sell",SUM($E114)&gt;SUM($H114)+0.000000000001),"Sale larger than holdings",IF(AND($D114="Fee",SUM($E114)&gt;SUM($H114)+0.000000000001),"Fee larger than holdings",IF(AND(OR($D114="Buy",$D114="Sell"),SUM($F114)&lt;=0),"Missing amount",IF(AND(ISNUMBER($A114),SUM($A114)&lt;MAX($A$4:$A113)),"Date out of chronological order","OK")))))))))</f>
        <v/>
      </c>
    </row>
    <row r="115" spans="1:13" x14ac:dyDescent="0.25">
      <c r="A115" s="21"/>
      <c r="B115" s="13"/>
      <c r="C115" s="13"/>
      <c r="D115" s="13"/>
      <c r="E115" s="22"/>
      <c r="F115" s="14"/>
      <c r="G115" s="14"/>
      <c r="H115" s="16" t="str">
        <f>IF(OR($D115="",$C115=""),"",ROUND(SUMIFS($J$4:$J114,$C$4:$C114,$C115),10))</f>
        <v/>
      </c>
      <c r="I115" s="15" t="str">
        <f>IF(OR($D115="",$C115=""),"",ROUND(SUMIFS($K$4:$K114,$C$4:$C114,$C115),8))</f>
        <v/>
      </c>
      <c r="J115" s="16" t="str">
        <f>IF(OR($D115="",$C115=""),"",IF(OR($D115="Buy",$D115="Reward"),SUM($E115),IF(OR($D115="Sell",$D115="Fee"),-SUM($E115),0)))</f>
        <v/>
      </c>
      <c r="K115" s="17" t="str">
        <f>IF(OR($D115="",$C115=""),"",IF($D115="Sell",IF(SUM($H115)&gt;0,-SUM($I115)*IF(SUM($E115)&gt;SUM($H115),SUM($H115),SUM($E115))/SUM($H115),-SUM($I115)),IF(OR($D115="Buy",$D115="Reward"),SUM($F115)+SUM($G115),0)))</f>
        <v/>
      </c>
      <c r="L115" s="17" t="str">
        <f>IF(OR($C115="",$D115&lt;&gt;"Sell"),"",IF(SUM($H115)&gt;0,SUM($F115)-SUM($G115)-SUM($I115)*IF(SUM($E115)&gt;SUM($H115),SUM($H115),SUM($E115))/SUM($H115),""))</f>
        <v/>
      </c>
      <c r="M115" s="20" t="str">
        <f>IF($D115="","",IF($C115="","Missing coin",IF(AND($D115&lt;&gt;"Buy",$D115&lt;&gt;"Sell",$D115&lt;&gt;"Fee",$D115&lt;&gt;"Reward",$D115&lt;&gt;"Transfer"),"Unknown type",IF(SUM($E115)&lt;=0,"Missing quantity",IF(COUNTIF('Portfolio'!$A$9:$A$58,$C115)=0,"Coin missing from the Portfolio tab",IF(AND($D115="Sell",SUM($E115)&gt;SUM($H115)+0.000000000001),"Sale larger than holdings",IF(AND($D115="Fee",SUM($E115)&gt;SUM($H115)+0.000000000001),"Fee larger than holdings",IF(AND(OR($D115="Buy",$D115="Sell"),SUM($F115)&lt;=0),"Missing amount",IF(AND(ISNUMBER($A115),SUM($A115)&lt;MAX($A$4:$A114)),"Date out of chronological order","OK")))))))))</f>
        <v/>
      </c>
    </row>
    <row r="116" spans="1:13" x14ac:dyDescent="0.25">
      <c r="A116" s="21"/>
      <c r="B116" s="13"/>
      <c r="C116" s="13"/>
      <c r="D116" s="13"/>
      <c r="E116" s="22"/>
      <c r="F116" s="14"/>
      <c r="G116" s="14"/>
      <c r="H116" s="16" t="str">
        <f>IF(OR($D116="",$C116=""),"",ROUND(SUMIFS($J$4:$J115,$C$4:$C115,$C116),10))</f>
        <v/>
      </c>
      <c r="I116" s="15" t="str">
        <f>IF(OR($D116="",$C116=""),"",ROUND(SUMIFS($K$4:$K115,$C$4:$C115,$C116),8))</f>
        <v/>
      </c>
      <c r="J116" s="16" t="str">
        <f>IF(OR($D116="",$C116=""),"",IF(OR($D116="Buy",$D116="Reward"),SUM($E116),IF(OR($D116="Sell",$D116="Fee"),-SUM($E116),0)))</f>
        <v/>
      </c>
      <c r="K116" s="17" t="str">
        <f>IF(OR($D116="",$C116=""),"",IF($D116="Sell",IF(SUM($H116)&gt;0,-SUM($I116)*IF(SUM($E116)&gt;SUM($H116),SUM($H116),SUM($E116))/SUM($H116),-SUM($I116)),IF(OR($D116="Buy",$D116="Reward"),SUM($F116)+SUM($G116),0)))</f>
        <v/>
      </c>
      <c r="L116" s="17" t="str">
        <f>IF(OR($C116="",$D116&lt;&gt;"Sell"),"",IF(SUM($H116)&gt;0,SUM($F116)-SUM($G116)-SUM($I116)*IF(SUM($E116)&gt;SUM($H116),SUM($H116),SUM($E116))/SUM($H116),""))</f>
        <v/>
      </c>
      <c r="M116" s="20" t="str">
        <f>IF($D116="","",IF($C116="","Missing coin",IF(AND($D116&lt;&gt;"Buy",$D116&lt;&gt;"Sell",$D116&lt;&gt;"Fee",$D116&lt;&gt;"Reward",$D116&lt;&gt;"Transfer"),"Unknown type",IF(SUM($E116)&lt;=0,"Missing quantity",IF(COUNTIF('Portfolio'!$A$9:$A$58,$C116)=0,"Coin missing from the Portfolio tab",IF(AND($D116="Sell",SUM($E116)&gt;SUM($H116)+0.000000000001),"Sale larger than holdings",IF(AND($D116="Fee",SUM($E116)&gt;SUM($H116)+0.000000000001),"Fee larger than holdings",IF(AND(OR($D116="Buy",$D116="Sell"),SUM($F116)&lt;=0),"Missing amount",IF(AND(ISNUMBER($A116),SUM($A116)&lt;MAX($A$4:$A115)),"Date out of chronological order","OK")))))))))</f>
        <v/>
      </c>
    </row>
    <row r="117" spans="1:13" x14ac:dyDescent="0.25">
      <c r="A117" s="21"/>
      <c r="B117" s="13"/>
      <c r="C117" s="13"/>
      <c r="D117" s="13"/>
      <c r="E117" s="22"/>
      <c r="F117" s="14"/>
      <c r="G117" s="14"/>
      <c r="H117" s="16" t="str">
        <f>IF(OR($D117="",$C117=""),"",ROUND(SUMIFS($J$4:$J116,$C$4:$C116,$C117),10))</f>
        <v/>
      </c>
      <c r="I117" s="15" t="str">
        <f>IF(OR($D117="",$C117=""),"",ROUND(SUMIFS($K$4:$K116,$C$4:$C116,$C117),8))</f>
        <v/>
      </c>
      <c r="J117" s="16" t="str">
        <f>IF(OR($D117="",$C117=""),"",IF(OR($D117="Buy",$D117="Reward"),SUM($E117),IF(OR($D117="Sell",$D117="Fee"),-SUM($E117),0)))</f>
        <v/>
      </c>
      <c r="K117" s="17" t="str">
        <f>IF(OR($D117="",$C117=""),"",IF($D117="Sell",IF(SUM($H117)&gt;0,-SUM($I117)*IF(SUM($E117)&gt;SUM($H117),SUM($H117),SUM($E117))/SUM($H117),-SUM($I117)),IF(OR($D117="Buy",$D117="Reward"),SUM($F117)+SUM($G117),0)))</f>
        <v/>
      </c>
      <c r="L117" s="17" t="str">
        <f>IF(OR($C117="",$D117&lt;&gt;"Sell"),"",IF(SUM($H117)&gt;0,SUM($F117)-SUM($G117)-SUM($I117)*IF(SUM($E117)&gt;SUM($H117),SUM($H117),SUM($E117))/SUM($H117),""))</f>
        <v/>
      </c>
      <c r="M117" s="20" t="str">
        <f>IF($D117="","",IF($C117="","Missing coin",IF(AND($D117&lt;&gt;"Buy",$D117&lt;&gt;"Sell",$D117&lt;&gt;"Fee",$D117&lt;&gt;"Reward",$D117&lt;&gt;"Transfer"),"Unknown type",IF(SUM($E117)&lt;=0,"Missing quantity",IF(COUNTIF('Portfolio'!$A$9:$A$58,$C117)=0,"Coin missing from the Portfolio tab",IF(AND($D117="Sell",SUM($E117)&gt;SUM($H117)+0.000000000001),"Sale larger than holdings",IF(AND($D117="Fee",SUM($E117)&gt;SUM($H117)+0.000000000001),"Fee larger than holdings",IF(AND(OR($D117="Buy",$D117="Sell"),SUM($F117)&lt;=0),"Missing amount",IF(AND(ISNUMBER($A117),SUM($A117)&lt;MAX($A$4:$A116)),"Date out of chronological order","OK")))))))))</f>
        <v/>
      </c>
    </row>
    <row r="118" spans="1:13" x14ac:dyDescent="0.25">
      <c r="A118" s="21"/>
      <c r="B118" s="13"/>
      <c r="C118" s="13"/>
      <c r="D118" s="13"/>
      <c r="E118" s="22"/>
      <c r="F118" s="14"/>
      <c r="G118" s="14"/>
      <c r="H118" s="16" t="str">
        <f>IF(OR($D118="",$C118=""),"",ROUND(SUMIFS($J$4:$J117,$C$4:$C117,$C118),10))</f>
        <v/>
      </c>
      <c r="I118" s="15" t="str">
        <f>IF(OR($D118="",$C118=""),"",ROUND(SUMIFS($K$4:$K117,$C$4:$C117,$C118),8))</f>
        <v/>
      </c>
      <c r="J118" s="16" t="str">
        <f>IF(OR($D118="",$C118=""),"",IF(OR($D118="Buy",$D118="Reward"),SUM($E118),IF(OR($D118="Sell",$D118="Fee"),-SUM($E118),0)))</f>
        <v/>
      </c>
      <c r="K118" s="17" t="str">
        <f>IF(OR($D118="",$C118=""),"",IF($D118="Sell",IF(SUM($H118)&gt;0,-SUM($I118)*IF(SUM($E118)&gt;SUM($H118),SUM($H118),SUM($E118))/SUM($H118),-SUM($I118)),IF(OR($D118="Buy",$D118="Reward"),SUM($F118)+SUM($G118),0)))</f>
        <v/>
      </c>
      <c r="L118" s="17" t="str">
        <f>IF(OR($C118="",$D118&lt;&gt;"Sell"),"",IF(SUM($H118)&gt;0,SUM($F118)-SUM($G118)-SUM($I118)*IF(SUM($E118)&gt;SUM($H118),SUM($H118),SUM($E118))/SUM($H118),""))</f>
        <v/>
      </c>
      <c r="M118" s="20" t="str">
        <f>IF($D118="","",IF($C118="","Missing coin",IF(AND($D118&lt;&gt;"Buy",$D118&lt;&gt;"Sell",$D118&lt;&gt;"Fee",$D118&lt;&gt;"Reward",$D118&lt;&gt;"Transfer"),"Unknown type",IF(SUM($E118)&lt;=0,"Missing quantity",IF(COUNTIF('Portfolio'!$A$9:$A$58,$C118)=0,"Coin missing from the Portfolio tab",IF(AND($D118="Sell",SUM($E118)&gt;SUM($H118)+0.000000000001),"Sale larger than holdings",IF(AND($D118="Fee",SUM($E118)&gt;SUM($H118)+0.000000000001),"Fee larger than holdings",IF(AND(OR($D118="Buy",$D118="Sell"),SUM($F118)&lt;=0),"Missing amount",IF(AND(ISNUMBER($A118),SUM($A118)&lt;MAX($A$4:$A117)),"Date out of chronological order","OK")))))))))</f>
        <v/>
      </c>
    </row>
    <row r="119" spans="1:13" x14ac:dyDescent="0.25">
      <c r="A119" s="21"/>
      <c r="B119" s="13"/>
      <c r="C119" s="13"/>
      <c r="D119" s="13"/>
      <c r="E119" s="22"/>
      <c r="F119" s="14"/>
      <c r="G119" s="14"/>
      <c r="H119" s="16" t="str">
        <f>IF(OR($D119="",$C119=""),"",ROUND(SUMIFS($J$4:$J118,$C$4:$C118,$C119),10))</f>
        <v/>
      </c>
      <c r="I119" s="15" t="str">
        <f>IF(OR($D119="",$C119=""),"",ROUND(SUMIFS($K$4:$K118,$C$4:$C118,$C119),8))</f>
        <v/>
      </c>
      <c r="J119" s="16" t="str">
        <f>IF(OR($D119="",$C119=""),"",IF(OR($D119="Buy",$D119="Reward"),SUM($E119),IF(OR($D119="Sell",$D119="Fee"),-SUM($E119),0)))</f>
        <v/>
      </c>
      <c r="K119" s="17" t="str">
        <f>IF(OR($D119="",$C119=""),"",IF($D119="Sell",IF(SUM($H119)&gt;0,-SUM($I119)*IF(SUM($E119)&gt;SUM($H119),SUM($H119),SUM($E119))/SUM($H119),-SUM($I119)),IF(OR($D119="Buy",$D119="Reward"),SUM($F119)+SUM($G119),0)))</f>
        <v/>
      </c>
      <c r="L119" s="17" t="str">
        <f>IF(OR($C119="",$D119&lt;&gt;"Sell"),"",IF(SUM($H119)&gt;0,SUM($F119)-SUM($G119)-SUM($I119)*IF(SUM($E119)&gt;SUM($H119),SUM($H119),SUM($E119))/SUM($H119),""))</f>
        <v/>
      </c>
      <c r="M119" s="20" t="str">
        <f>IF($D119="","",IF($C119="","Missing coin",IF(AND($D119&lt;&gt;"Buy",$D119&lt;&gt;"Sell",$D119&lt;&gt;"Fee",$D119&lt;&gt;"Reward",$D119&lt;&gt;"Transfer"),"Unknown type",IF(SUM($E119)&lt;=0,"Missing quantity",IF(COUNTIF('Portfolio'!$A$9:$A$58,$C119)=0,"Coin missing from the Portfolio tab",IF(AND($D119="Sell",SUM($E119)&gt;SUM($H119)+0.000000000001),"Sale larger than holdings",IF(AND($D119="Fee",SUM($E119)&gt;SUM($H119)+0.000000000001),"Fee larger than holdings",IF(AND(OR($D119="Buy",$D119="Sell"),SUM($F119)&lt;=0),"Missing amount",IF(AND(ISNUMBER($A119),SUM($A119)&lt;MAX($A$4:$A118)),"Date out of chronological order","OK")))))))))</f>
        <v/>
      </c>
    </row>
    <row r="120" spans="1:13" x14ac:dyDescent="0.25">
      <c r="A120" s="21"/>
      <c r="B120" s="13"/>
      <c r="C120" s="13"/>
      <c r="D120" s="13"/>
      <c r="E120" s="22"/>
      <c r="F120" s="14"/>
      <c r="G120" s="14"/>
      <c r="H120" s="16" t="str">
        <f>IF(OR($D120="",$C120=""),"",ROUND(SUMIFS($J$4:$J119,$C$4:$C119,$C120),10))</f>
        <v/>
      </c>
      <c r="I120" s="15" t="str">
        <f>IF(OR($D120="",$C120=""),"",ROUND(SUMIFS($K$4:$K119,$C$4:$C119,$C120),8))</f>
        <v/>
      </c>
      <c r="J120" s="16" t="str">
        <f>IF(OR($D120="",$C120=""),"",IF(OR($D120="Buy",$D120="Reward"),SUM($E120),IF(OR($D120="Sell",$D120="Fee"),-SUM($E120),0)))</f>
        <v/>
      </c>
      <c r="K120" s="17" t="str">
        <f>IF(OR($D120="",$C120=""),"",IF($D120="Sell",IF(SUM($H120)&gt;0,-SUM($I120)*IF(SUM($E120)&gt;SUM($H120),SUM($H120),SUM($E120))/SUM($H120),-SUM($I120)),IF(OR($D120="Buy",$D120="Reward"),SUM($F120)+SUM($G120),0)))</f>
        <v/>
      </c>
      <c r="L120" s="17" t="str">
        <f>IF(OR($C120="",$D120&lt;&gt;"Sell"),"",IF(SUM($H120)&gt;0,SUM($F120)-SUM($G120)-SUM($I120)*IF(SUM($E120)&gt;SUM($H120),SUM($H120),SUM($E120))/SUM($H120),""))</f>
        <v/>
      </c>
      <c r="M120" s="20" t="str">
        <f>IF($D120="","",IF($C120="","Missing coin",IF(AND($D120&lt;&gt;"Buy",$D120&lt;&gt;"Sell",$D120&lt;&gt;"Fee",$D120&lt;&gt;"Reward",$D120&lt;&gt;"Transfer"),"Unknown type",IF(SUM($E120)&lt;=0,"Missing quantity",IF(COUNTIF('Portfolio'!$A$9:$A$58,$C120)=0,"Coin missing from the Portfolio tab",IF(AND($D120="Sell",SUM($E120)&gt;SUM($H120)+0.000000000001),"Sale larger than holdings",IF(AND($D120="Fee",SUM($E120)&gt;SUM($H120)+0.000000000001),"Fee larger than holdings",IF(AND(OR($D120="Buy",$D120="Sell"),SUM($F120)&lt;=0),"Missing amount",IF(AND(ISNUMBER($A120),SUM($A120)&lt;MAX($A$4:$A119)),"Date out of chronological order","OK")))))))))</f>
        <v/>
      </c>
    </row>
    <row r="121" spans="1:13" x14ac:dyDescent="0.25">
      <c r="A121" s="21"/>
      <c r="B121" s="13"/>
      <c r="C121" s="13"/>
      <c r="D121" s="13"/>
      <c r="E121" s="22"/>
      <c r="F121" s="14"/>
      <c r="G121" s="14"/>
      <c r="H121" s="16" t="str">
        <f>IF(OR($D121="",$C121=""),"",ROUND(SUMIFS($J$4:$J120,$C$4:$C120,$C121),10))</f>
        <v/>
      </c>
      <c r="I121" s="15" t="str">
        <f>IF(OR($D121="",$C121=""),"",ROUND(SUMIFS($K$4:$K120,$C$4:$C120,$C121),8))</f>
        <v/>
      </c>
      <c r="J121" s="16" t="str">
        <f>IF(OR($D121="",$C121=""),"",IF(OR($D121="Buy",$D121="Reward"),SUM($E121),IF(OR($D121="Sell",$D121="Fee"),-SUM($E121),0)))</f>
        <v/>
      </c>
      <c r="K121" s="17" t="str">
        <f>IF(OR($D121="",$C121=""),"",IF($D121="Sell",IF(SUM($H121)&gt;0,-SUM($I121)*IF(SUM($E121)&gt;SUM($H121),SUM($H121),SUM($E121))/SUM($H121),-SUM($I121)),IF(OR($D121="Buy",$D121="Reward"),SUM($F121)+SUM($G121),0)))</f>
        <v/>
      </c>
      <c r="L121" s="17" t="str">
        <f>IF(OR($C121="",$D121&lt;&gt;"Sell"),"",IF(SUM($H121)&gt;0,SUM($F121)-SUM($G121)-SUM($I121)*IF(SUM($E121)&gt;SUM($H121),SUM($H121),SUM($E121))/SUM($H121),""))</f>
        <v/>
      </c>
      <c r="M121" s="20" t="str">
        <f>IF($D121="","",IF($C121="","Missing coin",IF(AND($D121&lt;&gt;"Buy",$D121&lt;&gt;"Sell",$D121&lt;&gt;"Fee",$D121&lt;&gt;"Reward",$D121&lt;&gt;"Transfer"),"Unknown type",IF(SUM($E121)&lt;=0,"Missing quantity",IF(COUNTIF('Portfolio'!$A$9:$A$58,$C121)=0,"Coin missing from the Portfolio tab",IF(AND($D121="Sell",SUM($E121)&gt;SUM($H121)+0.000000000001),"Sale larger than holdings",IF(AND($D121="Fee",SUM($E121)&gt;SUM($H121)+0.000000000001),"Fee larger than holdings",IF(AND(OR($D121="Buy",$D121="Sell"),SUM($F121)&lt;=0),"Missing amount",IF(AND(ISNUMBER($A121),SUM($A121)&lt;MAX($A$4:$A120)),"Date out of chronological order","OK")))))))))</f>
        <v/>
      </c>
    </row>
    <row r="122" spans="1:13" x14ac:dyDescent="0.25">
      <c r="A122" s="21"/>
      <c r="B122" s="13"/>
      <c r="C122" s="13"/>
      <c r="D122" s="13"/>
      <c r="E122" s="22"/>
      <c r="F122" s="14"/>
      <c r="G122" s="14"/>
      <c r="H122" s="16" t="str">
        <f>IF(OR($D122="",$C122=""),"",ROUND(SUMIFS($J$4:$J121,$C$4:$C121,$C122),10))</f>
        <v/>
      </c>
      <c r="I122" s="15" t="str">
        <f>IF(OR($D122="",$C122=""),"",ROUND(SUMIFS($K$4:$K121,$C$4:$C121,$C122),8))</f>
        <v/>
      </c>
      <c r="J122" s="16" t="str">
        <f>IF(OR($D122="",$C122=""),"",IF(OR($D122="Buy",$D122="Reward"),SUM($E122),IF(OR($D122="Sell",$D122="Fee"),-SUM($E122),0)))</f>
        <v/>
      </c>
      <c r="K122" s="17" t="str">
        <f>IF(OR($D122="",$C122=""),"",IF($D122="Sell",IF(SUM($H122)&gt;0,-SUM($I122)*IF(SUM($E122)&gt;SUM($H122),SUM($H122),SUM($E122))/SUM($H122),-SUM($I122)),IF(OR($D122="Buy",$D122="Reward"),SUM($F122)+SUM($G122),0)))</f>
        <v/>
      </c>
      <c r="L122" s="17" t="str">
        <f>IF(OR($C122="",$D122&lt;&gt;"Sell"),"",IF(SUM($H122)&gt;0,SUM($F122)-SUM($G122)-SUM($I122)*IF(SUM($E122)&gt;SUM($H122),SUM($H122),SUM($E122))/SUM($H122),""))</f>
        <v/>
      </c>
      <c r="M122" s="20" t="str">
        <f>IF($D122="","",IF($C122="","Missing coin",IF(AND($D122&lt;&gt;"Buy",$D122&lt;&gt;"Sell",$D122&lt;&gt;"Fee",$D122&lt;&gt;"Reward",$D122&lt;&gt;"Transfer"),"Unknown type",IF(SUM($E122)&lt;=0,"Missing quantity",IF(COUNTIF('Portfolio'!$A$9:$A$58,$C122)=0,"Coin missing from the Portfolio tab",IF(AND($D122="Sell",SUM($E122)&gt;SUM($H122)+0.000000000001),"Sale larger than holdings",IF(AND($D122="Fee",SUM($E122)&gt;SUM($H122)+0.000000000001),"Fee larger than holdings",IF(AND(OR($D122="Buy",$D122="Sell"),SUM($F122)&lt;=0),"Missing amount",IF(AND(ISNUMBER($A122),SUM($A122)&lt;MAX($A$4:$A121)),"Date out of chronological order","OK")))))))))</f>
        <v/>
      </c>
    </row>
    <row r="123" spans="1:13" x14ac:dyDescent="0.25">
      <c r="A123" s="21"/>
      <c r="B123" s="13"/>
      <c r="C123" s="13"/>
      <c r="D123" s="13"/>
      <c r="E123" s="22"/>
      <c r="F123" s="14"/>
      <c r="G123" s="14"/>
      <c r="H123" s="16" t="str">
        <f>IF(OR($D123="",$C123=""),"",ROUND(SUMIFS($J$4:$J122,$C$4:$C122,$C123),10))</f>
        <v/>
      </c>
      <c r="I123" s="15" t="str">
        <f>IF(OR($D123="",$C123=""),"",ROUND(SUMIFS($K$4:$K122,$C$4:$C122,$C123),8))</f>
        <v/>
      </c>
      <c r="J123" s="16" t="str">
        <f>IF(OR($D123="",$C123=""),"",IF(OR($D123="Buy",$D123="Reward"),SUM($E123),IF(OR($D123="Sell",$D123="Fee"),-SUM($E123),0)))</f>
        <v/>
      </c>
      <c r="K123" s="17" t="str">
        <f>IF(OR($D123="",$C123=""),"",IF($D123="Sell",IF(SUM($H123)&gt;0,-SUM($I123)*IF(SUM($E123)&gt;SUM($H123),SUM($H123),SUM($E123))/SUM($H123),-SUM($I123)),IF(OR($D123="Buy",$D123="Reward"),SUM($F123)+SUM($G123),0)))</f>
        <v/>
      </c>
      <c r="L123" s="17" t="str">
        <f>IF(OR($C123="",$D123&lt;&gt;"Sell"),"",IF(SUM($H123)&gt;0,SUM($F123)-SUM($G123)-SUM($I123)*IF(SUM($E123)&gt;SUM($H123),SUM($H123),SUM($E123))/SUM($H123),""))</f>
        <v/>
      </c>
      <c r="M123" s="20" t="str">
        <f>IF($D123="","",IF($C123="","Missing coin",IF(AND($D123&lt;&gt;"Buy",$D123&lt;&gt;"Sell",$D123&lt;&gt;"Fee",$D123&lt;&gt;"Reward",$D123&lt;&gt;"Transfer"),"Unknown type",IF(SUM($E123)&lt;=0,"Missing quantity",IF(COUNTIF('Portfolio'!$A$9:$A$58,$C123)=0,"Coin missing from the Portfolio tab",IF(AND($D123="Sell",SUM($E123)&gt;SUM($H123)+0.000000000001),"Sale larger than holdings",IF(AND($D123="Fee",SUM($E123)&gt;SUM($H123)+0.000000000001),"Fee larger than holdings",IF(AND(OR($D123="Buy",$D123="Sell"),SUM($F123)&lt;=0),"Missing amount",IF(AND(ISNUMBER($A123),SUM($A123)&lt;MAX($A$4:$A122)),"Date out of chronological order","OK")))))))))</f>
        <v/>
      </c>
    </row>
    <row r="124" spans="1:13" x14ac:dyDescent="0.25">
      <c r="A124" s="21"/>
      <c r="B124" s="13"/>
      <c r="C124" s="13"/>
      <c r="D124" s="13"/>
      <c r="E124" s="22"/>
      <c r="F124" s="14"/>
      <c r="G124" s="14"/>
      <c r="H124" s="16" t="str">
        <f>IF(OR($D124="",$C124=""),"",ROUND(SUMIFS($J$4:$J123,$C$4:$C123,$C124),10))</f>
        <v/>
      </c>
      <c r="I124" s="15" t="str">
        <f>IF(OR($D124="",$C124=""),"",ROUND(SUMIFS($K$4:$K123,$C$4:$C123,$C124),8))</f>
        <v/>
      </c>
      <c r="J124" s="16" t="str">
        <f>IF(OR($D124="",$C124=""),"",IF(OR($D124="Buy",$D124="Reward"),SUM($E124),IF(OR($D124="Sell",$D124="Fee"),-SUM($E124),0)))</f>
        <v/>
      </c>
      <c r="K124" s="17" t="str">
        <f>IF(OR($D124="",$C124=""),"",IF($D124="Sell",IF(SUM($H124)&gt;0,-SUM($I124)*IF(SUM($E124)&gt;SUM($H124),SUM($H124),SUM($E124))/SUM($H124),-SUM($I124)),IF(OR($D124="Buy",$D124="Reward"),SUM($F124)+SUM($G124),0)))</f>
        <v/>
      </c>
      <c r="L124" s="17" t="str">
        <f>IF(OR($C124="",$D124&lt;&gt;"Sell"),"",IF(SUM($H124)&gt;0,SUM($F124)-SUM($G124)-SUM($I124)*IF(SUM($E124)&gt;SUM($H124),SUM($H124),SUM($E124))/SUM($H124),""))</f>
        <v/>
      </c>
      <c r="M124" s="20" t="str">
        <f>IF($D124="","",IF($C124="","Missing coin",IF(AND($D124&lt;&gt;"Buy",$D124&lt;&gt;"Sell",$D124&lt;&gt;"Fee",$D124&lt;&gt;"Reward",$D124&lt;&gt;"Transfer"),"Unknown type",IF(SUM($E124)&lt;=0,"Missing quantity",IF(COUNTIF('Portfolio'!$A$9:$A$58,$C124)=0,"Coin missing from the Portfolio tab",IF(AND($D124="Sell",SUM($E124)&gt;SUM($H124)+0.000000000001),"Sale larger than holdings",IF(AND($D124="Fee",SUM($E124)&gt;SUM($H124)+0.000000000001),"Fee larger than holdings",IF(AND(OR($D124="Buy",$D124="Sell"),SUM($F124)&lt;=0),"Missing amount",IF(AND(ISNUMBER($A124),SUM($A124)&lt;MAX($A$4:$A123)),"Date out of chronological order","OK")))))))))</f>
        <v/>
      </c>
    </row>
    <row r="125" spans="1:13" x14ac:dyDescent="0.25">
      <c r="A125" s="21"/>
      <c r="B125" s="13"/>
      <c r="C125" s="13"/>
      <c r="D125" s="13"/>
      <c r="E125" s="22"/>
      <c r="F125" s="14"/>
      <c r="G125" s="14"/>
      <c r="H125" s="16" t="str">
        <f>IF(OR($D125="",$C125=""),"",ROUND(SUMIFS($J$4:$J124,$C$4:$C124,$C125),10))</f>
        <v/>
      </c>
      <c r="I125" s="15" t="str">
        <f>IF(OR($D125="",$C125=""),"",ROUND(SUMIFS($K$4:$K124,$C$4:$C124,$C125),8))</f>
        <v/>
      </c>
      <c r="J125" s="16" t="str">
        <f>IF(OR($D125="",$C125=""),"",IF(OR($D125="Buy",$D125="Reward"),SUM($E125),IF(OR($D125="Sell",$D125="Fee"),-SUM($E125),0)))</f>
        <v/>
      </c>
      <c r="K125" s="17" t="str">
        <f>IF(OR($D125="",$C125=""),"",IF($D125="Sell",IF(SUM($H125)&gt;0,-SUM($I125)*IF(SUM($E125)&gt;SUM($H125),SUM($H125),SUM($E125))/SUM($H125),-SUM($I125)),IF(OR($D125="Buy",$D125="Reward"),SUM($F125)+SUM($G125),0)))</f>
        <v/>
      </c>
      <c r="L125" s="17" t="str">
        <f>IF(OR($C125="",$D125&lt;&gt;"Sell"),"",IF(SUM($H125)&gt;0,SUM($F125)-SUM($G125)-SUM($I125)*IF(SUM($E125)&gt;SUM($H125),SUM($H125),SUM($E125))/SUM($H125),""))</f>
        <v/>
      </c>
      <c r="M125" s="20" t="str">
        <f>IF($D125="","",IF($C125="","Missing coin",IF(AND($D125&lt;&gt;"Buy",$D125&lt;&gt;"Sell",$D125&lt;&gt;"Fee",$D125&lt;&gt;"Reward",$D125&lt;&gt;"Transfer"),"Unknown type",IF(SUM($E125)&lt;=0,"Missing quantity",IF(COUNTIF('Portfolio'!$A$9:$A$58,$C125)=0,"Coin missing from the Portfolio tab",IF(AND($D125="Sell",SUM($E125)&gt;SUM($H125)+0.000000000001),"Sale larger than holdings",IF(AND($D125="Fee",SUM($E125)&gt;SUM($H125)+0.000000000001),"Fee larger than holdings",IF(AND(OR($D125="Buy",$D125="Sell"),SUM($F125)&lt;=0),"Missing amount",IF(AND(ISNUMBER($A125),SUM($A125)&lt;MAX($A$4:$A124)),"Date out of chronological order","OK")))))))))</f>
        <v/>
      </c>
    </row>
    <row r="126" spans="1:13" x14ac:dyDescent="0.25">
      <c r="A126" s="21"/>
      <c r="B126" s="13"/>
      <c r="C126" s="13"/>
      <c r="D126" s="13"/>
      <c r="E126" s="22"/>
      <c r="F126" s="14"/>
      <c r="G126" s="14"/>
      <c r="H126" s="16" t="str">
        <f>IF(OR($D126="",$C126=""),"",ROUND(SUMIFS($J$4:$J125,$C$4:$C125,$C126),10))</f>
        <v/>
      </c>
      <c r="I126" s="15" t="str">
        <f>IF(OR($D126="",$C126=""),"",ROUND(SUMIFS($K$4:$K125,$C$4:$C125,$C126),8))</f>
        <v/>
      </c>
      <c r="J126" s="16" t="str">
        <f>IF(OR($D126="",$C126=""),"",IF(OR($D126="Buy",$D126="Reward"),SUM($E126),IF(OR($D126="Sell",$D126="Fee"),-SUM($E126),0)))</f>
        <v/>
      </c>
      <c r="K126" s="17" t="str">
        <f>IF(OR($D126="",$C126=""),"",IF($D126="Sell",IF(SUM($H126)&gt;0,-SUM($I126)*IF(SUM($E126)&gt;SUM($H126),SUM($H126),SUM($E126))/SUM($H126),-SUM($I126)),IF(OR($D126="Buy",$D126="Reward"),SUM($F126)+SUM($G126),0)))</f>
        <v/>
      </c>
      <c r="L126" s="17" t="str">
        <f>IF(OR($C126="",$D126&lt;&gt;"Sell"),"",IF(SUM($H126)&gt;0,SUM($F126)-SUM($G126)-SUM($I126)*IF(SUM($E126)&gt;SUM($H126),SUM($H126),SUM($E126))/SUM($H126),""))</f>
        <v/>
      </c>
      <c r="M126" s="20" t="str">
        <f>IF($D126="","",IF($C126="","Missing coin",IF(AND($D126&lt;&gt;"Buy",$D126&lt;&gt;"Sell",$D126&lt;&gt;"Fee",$D126&lt;&gt;"Reward",$D126&lt;&gt;"Transfer"),"Unknown type",IF(SUM($E126)&lt;=0,"Missing quantity",IF(COUNTIF('Portfolio'!$A$9:$A$58,$C126)=0,"Coin missing from the Portfolio tab",IF(AND($D126="Sell",SUM($E126)&gt;SUM($H126)+0.000000000001),"Sale larger than holdings",IF(AND($D126="Fee",SUM($E126)&gt;SUM($H126)+0.000000000001),"Fee larger than holdings",IF(AND(OR($D126="Buy",$D126="Sell"),SUM($F126)&lt;=0),"Missing amount",IF(AND(ISNUMBER($A126),SUM($A126)&lt;MAX($A$4:$A125)),"Date out of chronological order","OK")))))))))</f>
        <v/>
      </c>
    </row>
    <row r="127" spans="1:13" x14ac:dyDescent="0.25">
      <c r="A127" s="21"/>
      <c r="B127" s="13"/>
      <c r="C127" s="13"/>
      <c r="D127" s="13"/>
      <c r="E127" s="22"/>
      <c r="F127" s="14"/>
      <c r="G127" s="14"/>
      <c r="H127" s="16" t="str">
        <f>IF(OR($D127="",$C127=""),"",ROUND(SUMIFS($J$4:$J126,$C$4:$C126,$C127),10))</f>
        <v/>
      </c>
      <c r="I127" s="15" t="str">
        <f>IF(OR($D127="",$C127=""),"",ROUND(SUMIFS($K$4:$K126,$C$4:$C126,$C127),8))</f>
        <v/>
      </c>
      <c r="J127" s="16" t="str">
        <f>IF(OR($D127="",$C127=""),"",IF(OR($D127="Buy",$D127="Reward"),SUM($E127),IF(OR($D127="Sell",$D127="Fee"),-SUM($E127),0)))</f>
        <v/>
      </c>
      <c r="K127" s="17" t="str">
        <f>IF(OR($D127="",$C127=""),"",IF($D127="Sell",IF(SUM($H127)&gt;0,-SUM($I127)*IF(SUM($E127)&gt;SUM($H127),SUM($H127),SUM($E127))/SUM($H127),-SUM($I127)),IF(OR($D127="Buy",$D127="Reward"),SUM($F127)+SUM($G127),0)))</f>
        <v/>
      </c>
      <c r="L127" s="17" t="str">
        <f>IF(OR($C127="",$D127&lt;&gt;"Sell"),"",IF(SUM($H127)&gt;0,SUM($F127)-SUM($G127)-SUM($I127)*IF(SUM($E127)&gt;SUM($H127),SUM($H127),SUM($E127))/SUM($H127),""))</f>
        <v/>
      </c>
      <c r="M127" s="20" t="str">
        <f>IF($D127="","",IF($C127="","Missing coin",IF(AND($D127&lt;&gt;"Buy",$D127&lt;&gt;"Sell",$D127&lt;&gt;"Fee",$D127&lt;&gt;"Reward",$D127&lt;&gt;"Transfer"),"Unknown type",IF(SUM($E127)&lt;=0,"Missing quantity",IF(COUNTIF('Portfolio'!$A$9:$A$58,$C127)=0,"Coin missing from the Portfolio tab",IF(AND($D127="Sell",SUM($E127)&gt;SUM($H127)+0.000000000001),"Sale larger than holdings",IF(AND($D127="Fee",SUM($E127)&gt;SUM($H127)+0.000000000001),"Fee larger than holdings",IF(AND(OR($D127="Buy",$D127="Sell"),SUM($F127)&lt;=0),"Missing amount",IF(AND(ISNUMBER($A127),SUM($A127)&lt;MAX($A$4:$A126)),"Date out of chronological order","OK")))))))))</f>
        <v/>
      </c>
    </row>
    <row r="128" spans="1:13" x14ac:dyDescent="0.25">
      <c r="A128" s="21"/>
      <c r="B128" s="13"/>
      <c r="C128" s="13"/>
      <c r="D128" s="13"/>
      <c r="E128" s="22"/>
      <c r="F128" s="14"/>
      <c r="G128" s="14"/>
      <c r="H128" s="16" t="str">
        <f>IF(OR($D128="",$C128=""),"",ROUND(SUMIFS($J$4:$J127,$C$4:$C127,$C128),10))</f>
        <v/>
      </c>
      <c r="I128" s="15" t="str">
        <f>IF(OR($D128="",$C128=""),"",ROUND(SUMIFS($K$4:$K127,$C$4:$C127,$C128),8))</f>
        <v/>
      </c>
      <c r="J128" s="16" t="str">
        <f>IF(OR($D128="",$C128=""),"",IF(OR($D128="Buy",$D128="Reward"),SUM($E128),IF(OR($D128="Sell",$D128="Fee"),-SUM($E128),0)))</f>
        <v/>
      </c>
      <c r="K128" s="17" t="str">
        <f>IF(OR($D128="",$C128=""),"",IF($D128="Sell",IF(SUM($H128)&gt;0,-SUM($I128)*IF(SUM($E128)&gt;SUM($H128),SUM($H128),SUM($E128))/SUM($H128),-SUM($I128)),IF(OR($D128="Buy",$D128="Reward"),SUM($F128)+SUM($G128),0)))</f>
        <v/>
      </c>
      <c r="L128" s="17" t="str">
        <f>IF(OR($C128="",$D128&lt;&gt;"Sell"),"",IF(SUM($H128)&gt;0,SUM($F128)-SUM($G128)-SUM($I128)*IF(SUM($E128)&gt;SUM($H128),SUM($H128),SUM($E128))/SUM($H128),""))</f>
        <v/>
      </c>
      <c r="M128" s="20" t="str">
        <f>IF($D128="","",IF($C128="","Missing coin",IF(AND($D128&lt;&gt;"Buy",$D128&lt;&gt;"Sell",$D128&lt;&gt;"Fee",$D128&lt;&gt;"Reward",$D128&lt;&gt;"Transfer"),"Unknown type",IF(SUM($E128)&lt;=0,"Missing quantity",IF(COUNTIF('Portfolio'!$A$9:$A$58,$C128)=0,"Coin missing from the Portfolio tab",IF(AND($D128="Sell",SUM($E128)&gt;SUM($H128)+0.000000000001),"Sale larger than holdings",IF(AND($D128="Fee",SUM($E128)&gt;SUM($H128)+0.000000000001),"Fee larger than holdings",IF(AND(OR($D128="Buy",$D128="Sell"),SUM($F128)&lt;=0),"Missing amount",IF(AND(ISNUMBER($A128),SUM($A128)&lt;MAX($A$4:$A127)),"Date out of chronological order","OK")))))))))</f>
        <v/>
      </c>
    </row>
    <row r="129" spans="1:13" x14ac:dyDescent="0.25">
      <c r="A129" s="21"/>
      <c r="B129" s="13"/>
      <c r="C129" s="13"/>
      <c r="D129" s="13"/>
      <c r="E129" s="22"/>
      <c r="F129" s="14"/>
      <c r="G129" s="14"/>
      <c r="H129" s="16" t="str">
        <f>IF(OR($D129="",$C129=""),"",ROUND(SUMIFS($J$4:$J128,$C$4:$C128,$C129),10))</f>
        <v/>
      </c>
      <c r="I129" s="15" t="str">
        <f>IF(OR($D129="",$C129=""),"",ROUND(SUMIFS($K$4:$K128,$C$4:$C128,$C129),8))</f>
        <v/>
      </c>
      <c r="J129" s="16" t="str">
        <f>IF(OR($D129="",$C129=""),"",IF(OR($D129="Buy",$D129="Reward"),SUM($E129),IF(OR($D129="Sell",$D129="Fee"),-SUM($E129),0)))</f>
        <v/>
      </c>
      <c r="K129" s="17" t="str">
        <f>IF(OR($D129="",$C129=""),"",IF($D129="Sell",IF(SUM($H129)&gt;0,-SUM($I129)*IF(SUM($E129)&gt;SUM($H129),SUM($H129),SUM($E129))/SUM($H129),-SUM($I129)),IF(OR($D129="Buy",$D129="Reward"),SUM($F129)+SUM($G129),0)))</f>
        <v/>
      </c>
      <c r="L129" s="17" t="str">
        <f>IF(OR($C129="",$D129&lt;&gt;"Sell"),"",IF(SUM($H129)&gt;0,SUM($F129)-SUM($G129)-SUM($I129)*IF(SUM($E129)&gt;SUM($H129),SUM($H129),SUM($E129))/SUM($H129),""))</f>
        <v/>
      </c>
      <c r="M129" s="20" t="str">
        <f>IF($D129="","",IF($C129="","Missing coin",IF(AND($D129&lt;&gt;"Buy",$D129&lt;&gt;"Sell",$D129&lt;&gt;"Fee",$D129&lt;&gt;"Reward",$D129&lt;&gt;"Transfer"),"Unknown type",IF(SUM($E129)&lt;=0,"Missing quantity",IF(COUNTIF('Portfolio'!$A$9:$A$58,$C129)=0,"Coin missing from the Portfolio tab",IF(AND($D129="Sell",SUM($E129)&gt;SUM($H129)+0.000000000001),"Sale larger than holdings",IF(AND($D129="Fee",SUM($E129)&gt;SUM($H129)+0.000000000001),"Fee larger than holdings",IF(AND(OR($D129="Buy",$D129="Sell"),SUM($F129)&lt;=0),"Missing amount",IF(AND(ISNUMBER($A129),SUM($A129)&lt;MAX($A$4:$A128)),"Date out of chronological order","OK")))))))))</f>
        <v/>
      </c>
    </row>
    <row r="130" spans="1:13" x14ac:dyDescent="0.25">
      <c r="A130" s="21"/>
      <c r="B130" s="13"/>
      <c r="C130" s="13"/>
      <c r="D130" s="13"/>
      <c r="E130" s="22"/>
      <c r="F130" s="14"/>
      <c r="G130" s="14"/>
      <c r="H130" s="16" t="str">
        <f>IF(OR($D130="",$C130=""),"",ROUND(SUMIFS($J$4:$J129,$C$4:$C129,$C130),10))</f>
        <v/>
      </c>
      <c r="I130" s="15" t="str">
        <f>IF(OR($D130="",$C130=""),"",ROUND(SUMIFS($K$4:$K129,$C$4:$C129,$C130),8))</f>
        <v/>
      </c>
      <c r="J130" s="16" t="str">
        <f>IF(OR($D130="",$C130=""),"",IF(OR($D130="Buy",$D130="Reward"),SUM($E130),IF(OR($D130="Sell",$D130="Fee"),-SUM($E130),0)))</f>
        <v/>
      </c>
      <c r="K130" s="17" t="str">
        <f>IF(OR($D130="",$C130=""),"",IF($D130="Sell",IF(SUM($H130)&gt;0,-SUM($I130)*IF(SUM($E130)&gt;SUM($H130),SUM($H130),SUM($E130))/SUM($H130),-SUM($I130)),IF(OR($D130="Buy",$D130="Reward"),SUM($F130)+SUM($G130),0)))</f>
        <v/>
      </c>
      <c r="L130" s="17" t="str">
        <f>IF(OR($C130="",$D130&lt;&gt;"Sell"),"",IF(SUM($H130)&gt;0,SUM($F130)-SUM($G130)-SUM($I130)*IF(SUM($E130)&gt;SUM($H130),SUM($H130),SUM($E130))/SUM($H130),""))</f>
        <v/>
      </c>
      <c r="M130" s="20" t="str">
        <f>IF($D130="","",IF($C130="","Missing coin",IF(AND($D130&lt;&gt;"Buy",$D130&lt;&gt;"Sell",$D130&lt;&gt;"Fee",$D130&lt;&gt;"Reward",$D130&lt;&gt;"Transfer"),"Unknown type",IF(SUM($E130)&lt;=0,"Missing quantity",IF(COUNTIF('Portfolio'!$A$9:$A$58,$C130)=0,"Coin missing from the Portfolio tab",IF(AND($D130="Sell",SUM($E130)&gt;SUM($H130)+0.000000000001),"Sale larger than holdings",IF(AND($D130="Fee",SUM($E130)&gt;SUM($H130)+0.000000000001),"Fee larger than holdings",IF(AND(OR($D130="Buy",$D130="Sell"),SUM($F130)&lt;=0),"Missing amount",IF(AND(ISNUMBER($A130),SUM($A130)&lt;MAX($A$4:$A129)),"Date out of chronological order","OK")))))))))</f>
        <v/>
      </c>
    </row>
    <row r="131" spans="1:13" x14ac:dyDescent="0.25">
      <c r="A131" s="21"/>
      <c r="B131" s="13"/>
      <c r="C131" s="13"/>
      <c r="D131" s="13"/>
      <c r="E131" s="22"/>
      <c r="F131" s="14"/>
      <c r="G131" s="14"/>
      <c r="H131" s="16" t="str">
        <f>IF(OR($D131="",$C131=""),"",ROUND(SUMIFS($J$4:$J130,$C$4:$C130,$C131),10))</f>
        <v/>
      </c>
      <c r="I131" s="15" t="str">
        <f>IF(OR($D131="",$C131=""),"",ROUND(SUMIFS($K$4:$K130,$C$4:$C130,$C131),8))</f>
        <v/>
      </c>
      <c r="J131" s="16" t="str">
        <f>IF(OR($D131="",$C131=""),"",IF(OR($D131="Buy",$D131="Reward"),SUM($E131),IF(OR($D131="Sell",$D131="Fee"),-SUM($E131),0)))</f>
        <v/>
      </c>
      <c r="K131" s="17" t="str">
        <f>IF(OR($D131="",$C131=""),"",IF($D131="Sell",IF(SUM($H131)&gt;0,-SUM($I131)*IF(SUM($E131)&gt;SUM($H131),SUM($H131),SUM($E131))/SUM($H131),-SUM($I131)),IF(OR($D131="Buy",$D131="Reward"),SUM($F131)+SUM($G131),0)))</f>
        <v/>
      </c>
      <c r="L131" s="17" t="str">
        <f>IF(OR($C131="",$D131&lt;&gt;"Sell"),"",IF(SUM($H131)&gt;0,SUM($F131)-SUM($G131)-SUM($I131)*IF(SUM($E131)&gt;SUM($H131),SUM($H131),SUM($E131))/SUM($H131),""))</f>
        <v/>
      </c>
      <c r="M131" s="20" t="str">
        <f>IF($D131="","",IF($C131="","Missing coin",IF(AND($D131&lt;&gt;"Buy",$D131&lt;&gt;"Sell",$D131&lt;&gt;"Fee",$D131&lt;&gt;"Reward",$D131&lt;&gt;"Transfer"),"Unknown type",IF(SUM($E131)&lt;=0,"Missing quantity",IF(COUNTIF('Portfolio'!$A$9:$A$58,$C131)=0,"Coin missing from the Portfolio tab",IF(AND($D131="Sell",SUM($E131)&gt;SUM($H131)+0.000000000001),"Sale larger than holdings",IF(AND($D131="Fee",SUM($E131)&gt;SUM($H131)+0.000000000001),"Fee larger than holdings",IF(AND(OR($D131="Buy",$D131="Sell"),SUM($F131)&lt;=0),"Missing amount",IF(AND(ISNUMBER($A131),SUM($A131)&lt;MAX($A$4:$A130)),"Date out of chronological order","OK")))))))))</f>
        <v/>
      </c>
    </row>
    <row r="132" spans="1:13" x14ac:dyDescent="0.25">
      <c r="A132" s="21"/>
      <c r="B132" s="13"/>
      <c r="C132" s="13"/>
      <c r="D132" s="13"/>
      <c r="E132" s="22"/>
      <c r="F132" s="14"/>
      <c r="G132" s="14"/>
      <c r="H132" s="16" t="str">
        <f>IF(OR($D132="",$C132=""),"",ROUND(SUMIFS($J$4:$J131,$C$4:$C131,$C132),10))</f>
        <v/>
      </c>
      <c r="I132" s="15" t="str">
        <f>IF(OR($D132="",$C132=""),"",ROUND(SUMIFS($K$4:$K131,$C$4:$C131,$C132),8))</f>
        <v/>
      </c>
      <c r="J132" s="16" t="str">
        <f>IF(OR($D132="",$C132=""),"",IF(OR($D132="Buy",$D132="Reward"),SUM($E132),IF(OR($D132="Sell",$D132="Fee"),-SUM($E132),0)))</f>
        <v/>
      </c>
      <c r="K132" s="17" t="str">
        <f>IF(OR($D132="",$C132=""),"",IF($D132="Sell",IF(SUM($H132)&gt;0,-SUM($I132)*IF(SUM($E132)&gt;SUM($H132),SUM($H132),SUM($E132))/SUM($H132),-SUM($I132)),IF(OR($D132="Buy",$D132="Reward"),SUM($F132)+SUM($G132),0)))</f>
        <v/>
      </c>
      <c r="L132" s="17" t="str">
        <f>IF(OR($C132="",$D132&lt;&gt;"Sell"),"",IF(SUM($H132)&gt;0,SUM($F132)-SUM($G132)-SUM($I132)*IF(SUM($E132)&gt;SUM($H132),SUM($H132),SUM($E132))/SUM($H132),""))</f>
        <v/>
      </c>
      <c r="M132" s="20" t="str">
        <f>IF($D132="","",IF($C132="","Missing coin",IF(AND($D132&lt;&gt;"Buy",$D132&lt;&gt;"Sell",$D132&lt;&gt;"Fee",$D132&lt;&gt;"Reward",$D132&lt;&gt;"Transfer"),"Unknown type",IF(SUM($E132)&lt;=0,"Missing quantity",IF(COUNTIF('Portfolio'!$A$9:$A$58,$C132)=0,"Coin missing from the Portfolio tab",IF(AND($D132="Sell",SUM($E132)&gt;SUM($H132)+0.000000000001),"Sale larger than holdings",IF(AND($D132="Fee",SUM($E132)&gt;SUM($H132)+0.000000000001),"Fee larger than holdings",IF(AND(OR($D132="Buy",$D132="Sell"),SUM($F132)&lt;=0),"Missing amount",IF(AND(ISNUMBER($A132),SUM($A132)&lt;MAX($A$4:$A131)),"Date out of chronological order","OK")))))))))</f>
        <v/>
      </c>
    </row>
    <row r="133" spans="1:13" x14ac:dyDescent="0.25">
      <c r="A133" s="21"/>
      <c r="B133" s="13"/>
      <c r="C133" s="13"/>
      <c r="D133" s="13"/>
      <c r="E133" s="22"/>
      <c r="F133" s="14"/>
      <c r="G133" s="14"/>
      <c r="H133" s="16" t="str">
        <f>IF(OR($D133="",$C133=""),"",ROUND(SUMIFS($J$4:$J132,$C$4:$C132,$C133),10))</f>
        <v/>
      </c>
      <c r="I133" s="15" t="str">
        <f>IF(OR($D133="",$C133=""),"",ROUND(SUMIFS($K$4:$K132,$C$4:$C132,$C133),8))</f>
        <v/>
      </c>
      <c r="J133" s="16" t="str">
        <f>IF(OR($D133="",$C133=""),"",IF(OR($D133="Buy",$D133="Reward"),SUM($E133),IF(OR($D133="Sell",$D133="Fee"),-SUM($E133),0)))</f>
        <v/>
      </c>
      <c r="K133" s="17" t="str">
        <f>IF(OR($D133="",$C133=""),"",IF($D133="Sell",IF(SUM($H133)&gt;0,-SUM($I133)*IF(SUM($E133)&gt;SUM($H133),SUM($H133),SUM($E133))/SUM($H133),-SUM($I133)),IF(OR($D133="Buy",$D133="Reward"),SUM($F133)+SUM($G133),0)))</f>
        <v/>
      </c>
      <c r="L133" s="17" t="str">
        <f>IF(OR($C133="",$D133&lt;&gt;"Sell"),"",IF(SUM($H133)&gt;0,SUM($F133)-SUM($G133)-SUM($I133)*IF(SUM($E133)&gt;SUM($H133),SUM($H133),SUM($E133))/SUM($H133),""))</f>
        <v/>
      </c>
      <c r="M133" s="20" t="str">
        <f>IF($D133="","",IF($C133="","Missing coin",IF(AND($D133&lt;&gt;"Buy",$D133&lt;&gt;"Sell",$D133&lt;&gt;"Fee",$D133&lt;&gt;"Reward",$D133&lt;&gt;"Transfer"),"Unknown type",IF(SUM($E133)&lt;=0,"Missing quantity",IF(COUNTIF('Portfolio'!$A$9:$A$58,$C133)=0,"Coin missing from the Portfolio tab",IF(AND($D133="Sell",SUM($E133)&gt;SUM($H133)+0.000000000001),"Sale larger than holdings",IF(AND($D133="Fee",SUM($E133)&gt;SUM($H133)+0.000000000001),"Fee larger than holdings",IF(AND(OR($D133="Buy",$D133="Sell"),SUM($F133)&lt;=0),"Missing amount",IF(AND(ISNUMBER($A133),SUM($A133)&lt;MAX($A$4:$A132)),"Date out of chronological order","OK")))))))))</f>
        <v/>
      </c>
    </row>
    <row r="134" spans="1:13" x14ac:dyDescent="0.25">
      <c r="A134" s="21"/>
      <c r="B134" s="13"/>
      <c r="C134" s="13"/>
      <c r="D134" s="13"/>
      <c r="E134" s="22"/>
      <c r="F134" s="14"/>
      <c r="G134" s="14"/>
      <c r="H134" s="16" t="str">
        <f>IF(OR($D134="",$C134=""),"",ROUND(SUMIFS($J$4:$J133,$C$4:$C133,$C134),10))</f>
        <v/>
      </c>
      <c r="I134" s="15" t="str">
        <f>IF(OR($D134="",$C134=""),"",ROUND(SUMIFS($K$4:$K133,$C$4:$C133,$C134),8))</f>
        <v/>
      </c>
      <c r="J134" s="16" t="str">
        <f>IF(OR($D134="",$C134=""),"",IF(OR($D134="Buy",$D134="Reward"),SUM($E134),IF(OR($D134="Sell",$D134="Fee"),-SUM($E134),0)))</f>
        <v/>
      </c>
      <c r="K134" s="17" t="str">
        <f>IF(OR($D134="",$C134=""),"",IF($D134="Sell",IF(SUM($H134)&gt;0,-SUM($I134)*IF(SUM($E134)&gt;SUM($H134),SUM($H134),SUM($E134))/SUM($H134),-SUM($I134)),IF(OR($D134="Buy",$D134="Reward"),SUM($F134)+SUM($G134),0)))</f>
        <v/>
      </c>
      <c r="L134" s="17" t="str">
        <f>IF(OR($C134="",$D134&lt;&gt;"Sell"),"",IF(SUM($H134)&gt;0,SUM($F134)-SUM($G134)-SUM($I134)*IF(SUM($E134)&gt;SUM($H134),SUM($H134),SUM($E134))/SUM($H134),""))</f>
        <v/>
      </c>
      <c r="M134" s="20" t="str">
        <f>IF($D134="","",IF($C134="","Missing coin",IF(AND($D134&lt;&gt;"Buy",$D134&lt;&gt;"Sell",$D134&lt;&gt;"Fee",$D134&lt;&gt;"Reward",$D134&lt;&gt;"Transfer"),"Unknown type",IF(SUM($E134)&lt;=0,"Missing quantity",IF(COUNTIF('Portfolio'!$A$9:$A$58,$C134)=0,"Coin missing from the Portfolio tab",IF(AND($D134="Sell",SUM($E134)&gt;SUM($H134)+0.000000000001),"Sale larger than holdings",IF(AND($D134="Fee",SUM($E134)&gt;SUM($H134)+0.000000000001),"Fee larger than holdings",IF(AND(OR($D134="Buy",$D134="Sell"),SUM($F134)&lt;=0),"Missing amount",IF(AND(ISNUMBER($A134),SUM($A134)&lt;MAX($A$4:$A133)),"Date out of chronological order","OK")))))))))</f>
        <v/>
      </c>
    </row>
    <row r="135" spans="1:13" x14ac:dyDescent="0.25">
      <c r="A135" s="21"/>
      <c r="B135" s="13"/>
      <c r="C135" s="13"/>
      <c r="D135" s="13"/>
      <c r="E135" s="22"/>
      <c r="F135" s="14"/>
      <c r="G135" s="14"/>
      <c r="H135" s="16" t="str">
        <f>IF(OR($D135="",$C135=""),"",ROUND(SUMIFS($J$4:$J134,$C$4:$C134,$C135),10))</f>
        <v/>
      </c>
      <c r="I135" s="15" t="str">
        <f>IF(OR($D135="",$C135=""),"",ROUND(SUMIFS($K$4:$K134,$C$4:$C134,$C135),8))</f>
        <v/>
      </c>
      <c r="J135" s="16" t="str">
        <f>IF(OR($D135="",$C135=""),"",IF(OR($D135="Buy",$D135="Reward"),SUM($E135),IF(OR($D135="Sell",$D135="Fee"),-SUM($E135),0)))</f>
        <v/>
      </c>
      <c r="K135" s="17" t="str">
        <f>IF(OR($D135="",$C135=""),"",IF($D135="Sell",IF(SUM($H135)&gt;0,-SUM($I135)*IF(SUM($E135)&gt;SUM($H135),SUM($H135),SUM($E135))/SUM($H135),-SUM($I135)),IF(OR($D135="Buy",$D135="Reward"),SUM($F135)+SUM($G135),0)))</f>
        <v/>
      </c>
      <c r="L135" s="17" t="str">
        <f>IF(OR($C135="",$D135&lt;&gt;"Sell"),"",IF(SUM($H135)&gt;0,SUM($F135)-SUM($G135)-SUM($I135)*IF(SUM($E135)&gt;SUM($H135),SUM($H135),SUM($E135))/SUM($H135),""))</f>
        <v/>
      </c>
      <c r="M135" s="20" t="str">
        <f>IF($D135="","",IF($C135="","Missing coin",IF(AND($D135&lt;&gt;"Buy",$D135&lt;&gt;"Sell",$D135&lt;&gt;"Fee",$D135&lt;&gt;"Reward",$D135&lt;&gt;"Transfer"),"Unknown type",IF(SUM($E135)&lt;=0,"Missing quantity",IF(COUNTIF('Portfolio'!$A$9:$A$58,$C135)=0,"Coin missing from the Portfolio tab",IF(AND($D135="Sell",SUM($E135)&gt;SUM($H135)+0.000000000001),"Sale larger than holdings",IF(AND($D135="Fee",SUM($E135)&gt;SUM($H135)+0.000000000001),"Fee larger than holdings",IF(AND(OR($D135="Buy",$D135="Sell"),SUM($F135)&lt;=0),"Missing amount",IF(AND(ISNUMBER($A135),SUM($A135)&lt;MAX($A$4:$A134)),"Date out of chronological order","OK")))))))))</f>
        <v/>
      </c>
    </row>
    <row r="136" spans="1:13" x14ac:dyDescent="0.25">
      <c r="A136" s="21"/>
      <c r="B136" s="13"/>
      <c r="C136" s="13"/>
      <c r="D136" s="13"/>
      <c r="E136" s="22"/>
      <c r="F136" s="14"/>
      <c r="G136" s="14"/>
      <c r="H136" s="16" t="str">
        <f>IF(OR($D136="",$C136=""),"",ROUND(SUMIFS($J$4:$J135,$C$4:$C135,$C136),10))</f>
        <v/>
      </c>
      <c r="I136" s="15" t="str">
        <f>IF(OR($D136="",$C136=""),"",ROUND(SUMIFS($K$4:$K135,$C$4:$C135,$C136),8))</f>
        <v/>
      </c>
      <c r="J136" s="16" t="str">
        <f>IF(OR($D136="",$C136=""),"",IF(OR($D136="Buy",$D136="Reward"),SUM($E136),IF(OR($D136="Sell",$D136="Fee"),-SUM($E136),0)))</f>
        <v/>
      </c>
      <c r="K136" s="17" t="str">
        <f>IF(OR($D136="",$C136=""),"",IF($D136="Sell",IF(SUM($H136)&gt;0,-SUM($I136)*IF(SUM($E136)&gt;SUM($H136),SUM($H136),SUM($E136))/SUM($H136),-SUM($I136)),IF(OR($D136="Buy",$D136="Reward"),SUM($F136)+SUM($G136),0)))</f>
        <v/>
      </c>
      <c r="L136" s="17" t="str">
        <f>IF(OR($C136="",$D136&lt;&gt;"Sell"),"",IF(SUM($H136)&gt;0,SUM($F136)-SUM($G136)-SUM($I136)*IF(SUM($E136)&gt;SUM($H136),SUM($H136),SUM($E136))/SUM($H136),""))</f>
        <v/>
      </c>
      <c r="M136" s="20" t="str">
        <f>IF($D136="","",IF($C136="","Missing coin",IF(AND($D136&lt;&gt;"Buy",$D136&lt;&gt;"Sell",$D136&lt;&gt;"Fee",$D136&lt;&gt;"Reward",$D136&lt;&gt;"Transfer"),"Unknown type",IF(SUM($E136)&lt;=0,"Missing quantity",IF(COUNTIF('Portfolio'!$A$9:$A$58,$C136)=0,"Coin missing from the Portfolio tab",IF(AND($D136="Sell",SUM($E136)&gt;SUM($H136)+0.000000000001),"Sale larger than holdings",IF(AND($D136="Fee",SUM($E136)&gt;SUM($H136)+0.000000000001),"Fee larger than holdings",IF(AND(OR($D136="Buy",$D136="Sell"),SUM($F136)&lt;=0),"Missing amount",IF(AND(ISNUMBER($A136),SUM($A136)&lt;MAX($A$4:$A135)),"Date out of chronological order","OK")))))))))</f>
        <v/>
      </c>
    </row>
    <row r="137" spans="1:13" x14ac:dyDescent="0.25">
      <c r="A137" s="21"/>
      <c r="B137" s="13"/>
      <c r="C137" s="13"/>
      <c r="D137" s="13"/>
      <c r="E137" s="22"/>
      <c r="F137" s="14"/>
      <c r="G137" s="14"/>
      <c r="H137" s="16" t="str">
        <f>IF(OR($D137="",$C137=""),"",ROUND(SUMIFS($J$4:$J136,$C$4:$C136,$C137),10))</f>
        <v/>
      </c>
      <c r="I137" s="15" t="str">
        <f>IF(OR($D137="",$C137=""),"",ROUND(SUMIFS($K$4:$K136,$C$4:$C136,$C137),8))</f>
        <v/>
      </c>
      <c r="J137" s="16" t="str">
        <f>IF(OR($D137="",$C137=""),"",IF(OR($D137="Buy",$D137="Reward"),SUM($E137),IF(OR($D137="Sell",$D137="Fee"),-SUM($E137),0)))</f>
        <v/>
      </c>
      <c r="K137" s="17" t="str">
        <f>IF(OR($D137="",$C137=""),"",IF($D137="Sell",IF(SUM($H137)&gt;0,-SUM($I137)*IF(SUM($E137)&gt;SUM($H137),SUM($H137),SUM($E137))/SUM($H137),-SUM($I137)),IF(OR($D137="Buy",$D137="Reward"),SUM($F137)+SUM($G137),0)))</f>
        <v/>
      </c>
      <c r="L137" s="17" t="str">
        <f>IF(OR($C137="",$D137&lt;&gt;"Sell"),"",IF(SUM($H137)&gt;0,SUM($F137)-SUM($G137)-SUM($I137)*IF(SUM($E137)&gt;SUM($H137),SUM($H137),SUM($E137))/SUM($H137),""))</f>
        <v/>
      </c>
      <c r="M137" s="20" t="str">
        <f>IF($D137="","",IF($C137="","Missing coin",IF(AND($D137&lt;&gt;"Buy",$D137&lt;&gt;"Sell",$D137&lt;&gt;"Fee",$D137&lt;&gt;"Reward",$D137&lt;&gt;"Transfer"),"Unknown type",IF(SUM($E137)&lt;=0,"Missing quantity",IF(COUNTIF('Portfolio'!$A$9:$A$58,$C137)=0,"Coin missing from the Portfolio tab",IF(AND($D137="Sell",SUM($E137)&gt;SUM($H137)+0.000000000001),"Sale larger than holdings",IF(AND($D137="Fee",SUM($E137)&gt;SUM($H137)+0.000000000001),"Fee larger than holdings",IF(AND(OR($D137="Buy",$D137="Sell"),SUM($F137)&lt;=0),"Missing amount",IF(AND(ISNUMBER($A137),SUM($A137)&lt;MAX($A$4:$A136)),"Date out of chronological order","OK")))))))))</f>
        <v/>
      </c>
    </row>
    <row r="138" spans="1:13" x14ac:dyDescent="0.25">
      <c r="A138" s="21"/>
      <c r="B138" s="13"/>
      <c r="C138" s="13"/>
      <c r="D138" s="13"/>
      <c r="E138" s="22"/>
      <c r="F138" s="14"/>
      <c r="G138" s="14"/>
      <c r="H138" s="16" t="str">
        <f>IF(OR($D138="",$C138=""),"",ROUND(SUMIFS($J$4:$J137,$C$4:$C137,$C138),10))</f>
        <v/>
      </c>
      <c r="I138" s="15" t="str">
        <f>IF(OR($D138="",$C138=""),"",ROUND(SUMIFS($K$4:$K137,$C$4:$C137,$C138),8))</f>
        <v/>
      </c>
      <c r="J138" s="16" t="str">
        <f>IF(OR($D138="",$C138=""),"",IF(OR($D138="Buy",$D138="Reward"),SUM($E138),IF(OR($D138="Sell",$D138="Fee"),-SUM($E138),0)))</f>
        <v/>
      </c>
      <c r="K138" s="17" t="str">
        <f>IF(OR($D138="",$C138=""),"",IF($D138="Sell",IF(SUM($H138)&gt;0,-SUM($I138)*IF(SUM($E138)&gt;SUM($H138),SUM($H138),SUM($E138))/SUM($H138),-SUM($I138)),IF(OR($D138="Buy",$D138="Reward"),SUM($F138)+SUM($G138),0)))</f>
        <v/>
      </c>
      <c r="L138" s="17" t="str">
        <f>IF(OR($C138="",$D138&lt;&gt;"Sell"),"",IF(SUM($H138)&gt;0,SUM($F138)-SUM($G138)-SUM($I138)*IF(SUM($E138)&gt;SUM($H138),SUM($H138),SUM($E138))/SUM($H138),""))</f>
        <v/>
      </c>
      <c r="M138" s="20" t="str">
        <f>IF($D138="","",IF($C138="","Missing coin",IF(AND($D138&lt;&gt;"Buy",$D138&lt;&gt;"Sell",$D138&lt;&gt;"Fee",$D138&lt;&gt;"Reward",$D138&lt;&gt;"Transfer"),"Unknown type",IF(SUM($E138)&lt;=0,"Missing quantity",IF(COUNTIF('Portfolio'!$A$9:$A$58,$C138)=0,"Coin missing from the Portfolio tab",IF(AND($D138="Sell",SUM($E138)&gt;SUM($H138)+0.000000000001),"Sale larger than holdings",IF(AND($D138="Fee",SUM($E138)&gt;SUM($H138)+0.000000000001),"Fee larger than holdings",IF(AND(OR($D138="Buy",$D138="Sell"),SUM($F138)&lt;=0),"Missing amount",IF(AND(ISNUMBER($A138),SUM($A138)&lt;MAX($A$4:$A137)),"Date out of chronological order","OK")))))))))</f>
        <v/>
      </c>
    </row>
    <row r="139" spans="1:13" x14ac:dyDescent="0.25">
      <c r="A139" s="21"/>
      <c r="B139" s="13"/>
      <c r="C139" s="13"/>
      <c r="D139" s="13"/>
      <c r="E139" s="22"/>
      <c r="F139" s="14"/>
      <c r="G139" s="14"/>
      <c r="H139" s="16" t="str">
        <f>IF(OR($D139="",$C139=""),"",ROUND(SUMIFS($J$4:$J138,$C$4:$C138,$C139),10))</f>
        <v/>
      </c>
      <c r="I139" s="15" t="str">
        <f>IF(OR($D139="",$C139=""),"",ROUND(SUMIFS($K$4:$K138,$C$4:$C138,$C139),8))</f>
        <v/>
      </c>
      <c r="J139" s="16" t="str">
        <f>IF(OR($D139="",$C139=""),"",IF(OR($D139="Buy",$D139="Reward"),SUM($E139),IF(OR($D139="Sell",$D139="Fee"),-SUM($E139),0)))</f>
        <v/>
      </c>
      <c r="K139" s="17" t="str">
        <f>IF(OR($D139="",$C139=""),"",IF($D139="Sell",IF(SUM($H139)&gt;0,-SUM($I139)*IF(SUM($E139)&gt;SUM($H139),SUM($H139),SUM($E139))/SUM($H139),-SUM($I139)),IF(OR($D139="Buy",$D139="Reward"),SUM($F139)+SUM($G139),0)))</f>
        <v/>
      </c>
      <c r="L139" s="17" t="str">
        <f>IF(OR($C139="",$D139&lt;&gt;"Sell"),"",IF(SUM($H139)&gt;0,SUM($F139)-SUM($G139)-SUM($I139)*IF(SUM($E139)&gt;SUM($H139),SUM($H139),SUM($E139))/SUM($H139),""))</f>
        <v/>
      </c>
      <c r="M139" s="20" t="str">
        <f>IF($D139="","",IF($C139="","Missing coin",IF(AND($D139&lt;&gt;"Buy",$D139&lt;&gt;"Sell",$D139&lt;&gt;"Fee",$D139&lt;&gt;"Reward",$D139&lt;&gt;"Transfer"),"Unknown type",IF(SUM($E139)&lt;=0,"Missing quantity",IF(COUNTIF('Portfolio'!$A$9:$A$58,$C139)=0,"Coin missing from the Portfolio tab",IF(AND($D139="Sell",SUM($E139)&gt;SUM($H139)+0.000000000001),"Sale larger than holdings",IF(AND($D139="Fee",SUM($E139)&gt;SUM($H139)+0.000000000001),"Fee larger than holdings",IF(AND(OR($D139="Buy",$D139="Sell"),SUM($F139)&lt;=0),"Missing amount",IF(AND(ISNUMBER($A139),SUM($A139)&lt;MAX($A$4:$A138)),"Date out of chronological order","OK")))))))))</f>
        <v/>
      </c>
    </row>
    <row r="140" spans="1:13" x14ac:dyDescent="0.25">
      <c r="A140" s="21"/>
      <c r="B140" s="13"/>
      <c r="C140" s="13"/>
      <c r="D140" s="13"/>
      <c r="E140" s="22"/>
      <c r="F140" s="14"/>
      <c r="G140" s="14"/>
      <c r="H140" s="16" t="str">
        <f>IF(OR($D140="",$C140=""),"",ROUND(SUMIFS($J$4:$J139,$C$4:$C139,$C140),10))</f>
        <v/>
      </c>
      <c r="I140" s="15" t="str">
        <f>IF(OR($D140="",$C140=""),"",ROUND(SUMIFS($K$4:$K139,$C$4:$C139,$C140),8))</f>
        <v/>
      </c>
      <c r="J140" s="16" t="str">
        <f>IF(OR($D140="",$C140=""),"",IF(OR($D140="Buy",$D140="Reward"),SUM($E140),IF(OR($D140="Sell",$D140="Fee"),-SUM($E140),0)))</f>
        <v/>
      </c>
      <c r="K140" s="17" t="str">
        <f>IF(OR($D140="",$C140=""),"",IF($D140="Sell",IF(SUM($H140)&gt;0,-SUM($I140)*IF(SUM($E140)&gt;SUM($H140),SUM($H140),SUM($E140))/SUM($H140),-SUM($I140)),IF(OR($D140="Buy",$D140="Reward"),SUM($F140)+SUM($G140),0)))</f>
        <v/>
      </c>
      <c r="L140" s="17" t="str">
        <f>IF(OR($C140="",$D140&lt;&gt;"Sell"),"",IF(SUM($H140)&gt;0,SUM($F140)-SUM($G140)-SUM($I140)*IF(SUM($E140)&gt;SUM($H140),SUM($H140),SUM($E140))/SUM($H140),""))</f>
        <v/>
      </c>
      <c r="M140" s="20" t="str">
        <f>IF($D140="","",IF($C140="","Missing coin",IF(AND($D140&lt;&gt;"Buy",$D140&lt;&gt;"Sell",$D140&lt;&gt;"Fee",$D140&lt;&gt;"Reward",$D140&lt;&gt;"Transfer"),"Unknown type",IF(SUM($E140)&lt;=0,"Missing quantity",IF(COUNTIF('Portfolio'!$A$9:$A$58,$C140)=0,"Coin missing from the Portfolio tab",IF(AND($D140="Sell",SUM($E140)&gt;SUM($H140)+0.000000000001),"Sale larger than holdings",IF(AND($D140="Fee",SUM($E140)&gt;SUM($H140)+0.000000000001),"Fee larger than holdings",IF(AND(OR($D140="Buy",$D140="Sell"),SUM($F140)&lt;=0),"Missing amount",IF(AND(ISNUMBER($A140),SUM($A140)&lt;MAX($A$4:$A139)),"Date out of chronological order","OK")))))))))</f>
        <v/>
      </c>
    </row>
    <row r="141" spans="1:13" x14ac:dyDescent="0.25">
      <c r="A141" s="21"/>
      <c r="B141" s="13"/>
      <c r="C141" s="13"/>
      <c r="D141" s="13"/>
      <c r="E141" s="22"/>
      <c r="F141" s="14"/>
      <c r="G141" s="14"/>
      <c r="H141" s="16" t="str">
        <f>IF(OR($D141="",$C141=""),"",ROUND(SUMIFS($J$4:$J140,$C$4:$C140,$C141),10))</f>
        <v/>
      </c>
      <c r="I141" s="15" t="str">
        <f>IF(OR($D141="",$C141=""),"",ROUND(SUMIFS($K$4:$K140,$C$4:$C140,$C141),8))</f>
        <v/>
      </c>
      <c r="J141" s="16" t="str">
        <f>IF(OR($D141="",$C141=""),"",IF(OR($D141="Buy",$D141="Reward"),SUM($E141),IF(OR($D141="Sell",$D141="Fee"),-SUM($E141),0)))</f>
        <v/>
      </c>
      <c r="K141" s="17" t="str">
        <f>IF(OR($D141="",$C141=""),"",IF($D141="Sell",IF(SUM($H141)&gt;0,-SUM($I141)*IF(SUM($E141)&gt;SUM($H141),SUM($H141),SUM($E141))/SUM($H141),-SUM($I141)),IF(OR($D141="Buy",$D141="Reward"),SUM($F141)+SUM($G141),0)))</f>
        <v/>
      </c>
      <c r="L141" s="17" t="str">
        <f>IF(OR($C141="",$D141&lt;&gt;"Sell"),"",IF(SUM($H141)&gt;0,SUM($F141)-SUM($G141)-SUM($I141)*IF(SUM($E141)&gt;SUM($H141),SUM($H141),SUM($E141))/SUM($H141),""))</f>
        <v/>
      </c>
      <c r="M141" s="20" t="str">
        <f>IF($D141="","",IF($C141="","Missing coin",IF(AND($D141&lt;&gt;"Buy",$D141&lt;&gt;"Sell",$D141&lt;&gt;"Fee",$D141&lt;&gt;"Reward",$D141&lt;&gt;"Transfer"),"Unknown type",IF(SUM($E141)&lt;=0,"Missing quantity",IF(COUNTIF('Portfolio'!$A$9:$A$58,$C141)=0,"Coin missing from the Portfolio tab",IF(AND($D141="Sell",SUM($E141)&gt;SUM($H141)+0.000000000001),"Sale larger than holdings",IF(AND($D141="Fee",SUM($E141)&gt;SUM($H141)+0.000000000001),"Fee larger than holdings",IF(AND(OR($D141="Buy",$D141="Sell"),SUM($F141)&lt;=0),"Missing amount",IF(AND(ISNUMBER($A141),SUM($A141)&lt;MAX($A$4:$A140)),"Date out of chronological order","OK")))))))))</f>
        <v/>
      </c>
    </row>
    <row r="142" spans="1:13" x14ac:dyDescent="0.25">
      <c r="A142" s="21"/>
      <c r="B142" s="13"/>
      <c r="C142" s="13"/>
      <c r="D142" s="13"/>
      <c r="E142" s="22"/>
      <c r="F142" s="14"/>
      <c r="G142" s="14"/>
      <c r="H142" s="16" t="str">
        <f>IF(OR($D142="",$C142=""),"",ROUND(SUMIFS($J$4:$J141,$C$4:$C141,$C142),10))</f>
        <v/>
      </c>
      <c r="I142" s="15" t="str">
        <f>IF(OR($D142="",$C142=""),"",ROUND(SUMIFS($K$4:$K141,$C$4:$C141,$C142),8))</f>
        <v/>
      </c>
      <c r="J142" s="16" t="str">
        <f>IF(OR($D142="",$C142=""),"",IF(OR($D142="Buy",$D142="Reward"),SUM($E142),IF(OR($D142="Sell",$D142="Fee"),-SUM($E142),0)))</f>
        <v/>
      </c>
      <c r="K142" s="17" t="str">
        <f>IF(OR($D142="",$C142=""),"",IF($D142="Sell",IF(SUM($H142)&gt;0,-SUM($I142)*IF(SUM($E142)&gt;SUM($H142),SUM($H142),SUM($E142))/SUM($H142),-SUM($I142)),IF(OR($D142="Buy",$D142="Reward"),SUM($F142)+SUM($G142),0)))</f>
        <v/>
      </c>
      <c r="L142" s="17" t="str">
        <f>IF(OR($C142="",$D142&lt;&gt;"Sell"),"",IF(SUM($H142)&gt;0,SUM($F142)-SUM($G142)-SUM($I142)*IF(SUM($E142)&gt;SUM($H142),SUM($H142),SUM($E142))/SUM($H142),""))</f>
        <v/>
      </c>
      <c r="M142" s="20" t="str">
        <f>IF($D142="","",IF($C142="","Missing coin",IF(AND($D142&lt;&gt;"Buy",$D142&lt;&gt;"Sell",$D142&lt;&gt;"Fee",$D142&lt;&gt;"Reward",$D142&lt;&gt;"Transfer"),"Unknown type",IF(SUM($E142)&lt;=0,"Missing quantity",IF(COUNTIF('Portfolio'!$A$9:$A$58,$C142)=0,"Coin missing from the Portfolio tab",IF(AND($D142="Sell",SUM($E142)&gt;SUM($H142)+0.000000000001),"Sale larger than holdings",IF(AND($D142="Fee",SUM($E142)&gt;SUM($H142)+0.000000000001),"Fee larger than holdings",IF(AND(OR($D142="Buy",$D142="Sell"),SUM($F142)&lt;=0),"Missing amount",IF(AND(ISNUMBER($A142),SUM($A142)&lt;MAX($A$4:$A141)),"Date out of chronological order","OK")))))))))</f>
        <v/>
      </c>
    </row>
    <row r="143" spans="1:13" x14ac:dyDescent="0.25">
      <c r="A143" s="21"/>
      <c r="B143" s="13"/>
      <c r="C143" s="13"/>
      <c r="D143" s="13"/>
      <c r="E143" s="22"/>
      <c r="F143" s="14"/>
      <c r="G143" s="14"/>
      <c r="H143" s="16" t="str">
        <f>IF(OR($D143="",$C143=""),"",ROUND(SUMIFS($J$4:$J142,$C$4:$C142,$C143),10))</f>
        <v/>
      </c>
      <c r="I143" s="15" t="str">
        <f>IF(OR($D143="",$C143=""),"",ROUND(SUMIFS($K$4:$K142,$C$4:$C142,$C143),8))</f>
        <v/>
      </c>
      <c r="J143" s="16" t="str">
        <f>IF(OR($D143="",$C143=""),"",IF(OR($D143="Buy",$D143="Reward"),SUM($E143),IF(OR($D143="Sell",$D143="Fee"),-SUM($E143),0)))</f>
        <v/>
      </c>
      <c r="K143" s="17" t="str">
        <f>IF(OR($D143="",$C143=""),"",IF($D143="Sell",IF(SUM($H143)&gt;0,-SUM($I143)*IF(SUM($E143)&gt;SUM($H143),SUM($H143),SUM($E143))/SUM($H143),-SUM($I143)),IF(OR($D143="Buy",$D143="Reward"),SUM($F143)+SUM($G143),0)))</f>
        <v/>
      </c>
      <c r="L143" s="17" t="str">
        <f>IF(OR($C143="",$D143&lt;&gt;"Sell"),"",IF(SUM($H143)&gt;0,SUM($F143)-SUM($G143)-SUM($I143)*IF(SUM($E143)&gt;SUM($H143),SUM($H143),SUM($E143))/SUM($H143),""))</f>
        <v/>
      </c>
      <c r="M143" s="20" t="str">
        <f>IF($D143="","",IF($C143="","Missing coin",IF(AND($D143&lt;&gt;"Buy",$D143&lt;&gt;"Sell",$D143&lt;&gt;"Fee",$D143&lt;&gt;"Reward",$D143&lt;&gt;"Transfer"),"Unknown type",IF(SUM($E143)&lt;=0,"Missing quantity",IF(COUNTIF('Portfolio'!$A$9:$A$58,$C143)=0,"Coin missing from the Portfolio tab",IF(AND($D143="Sell",SUM($E143)&gt;SUM($H143)+0.000000000001),"Sale larger than holdings",IF(AND($D143="Fee",SUM($E143)&gt;SUM($H143)+0.000000000001),"Fee larger than holdings",IF(AND(OR($D143="Buy",$D143="Sell"),SUM($F143)&lt;=0),"Missing amount",IF(AND(ISNUMBER($A143),SUM($A143)&lt;MAX($A$4:$A142)),"Date out of chronological order","OK")))))))))</f>
        <v/>
      </c>
    </row>
    <row r="144" spans="1:13" x14ac:dyDescent="0.25">
      <c r="A144" s="21"/>
      <c r="B144" s="13"/>
      <c r="C144" s="13"/>
      <c r="D144" s="13"/>
      <c r="E144" s="22"/>
      <c r="F144" s="14"/>
      <c r="G144" s="14"/>
      <c r="H144" s="16" t="str">
        <f>IF(OR($D144="",$C144=""),"",ROUND(SUMIFS($J$4:$J143,$C$4:$C143,$C144),10))</f>
        <v/>
      </c>
      <c r="I144" s="15" t="str">
        <f>IF(OR($D144="",$C144=""),"",ROUND(SUMIFS($K$4:$K143,$C$4:$C143,$C144),8))</f>
        <v/>
      </c>
      <c r="J144" s="16" t="str">
        <f>IF(OR($D144="",$C144=""),"",IF(OR($D144="Buy",$D144="Reward"),SUM($E144),IF(OR($D144="Sell",$D144="Fee"),-SUM($E144),0)))</f>
        <v/>
      </c>
      <c r="K144" s="17" t="str">
        <f>IF(OR($D144="",$C144=""),"",IF($D144="Sell",IF(SUM($H144)&gt;0,-SUM($I144)*IF(SUM($E144)&gt;SUM($H144),SUM($H144),SUM($E144))/SUM($H144),-SUM($I144)),IF(OR($D144="Buy",$D144="Reward"),SUM($F144)+SUM($G144),0)))</f>
        <v/>
      </c>
      <c r="L144" s="17" t="str">
        <f>IF(OR($C144="",$D144&lt;&gt;"Sell"),"",IF(SUM($H144)&gt;0,SUM($F144)-SUM($G144)-SUM($I144)*IF(SUM($E144)&gt;SUM($H144),SUM($H144),SUM($E144))/SUM($H144),""))</f>
        <v/>
      </c>
      <c r="M144" s="20" t="str">
        <f>IF($D144="","",IF($C144="","Missing coin",IF(AND($D144&lt;&gt;"Buy",$D144&lt;&gt;"Sell",$D144&lt;&gt;"Fee",$D144&lt;&gt;"Reward",$D144&lt;&gt;"Transfer"),"Unknown type",IF(SUM($E144)&lt;=0,"Missing quantity",IF(COUNTIF('Portfolio'!$A$9:$A$58,$C144)=0,"Coin missing from the Portfolio tab",IF(AND($D144="Sell",SUM($E144)&gt;SUM($H144)+0.000000000001),"Sale larger than holdings",IF(AND($D144="Fee",SUM($E144)&gt;SUM($H144)+0.000000000001),"Fee larger than holdings",IF(AND(OR($D144="Buy",$D144="Sell"),SUM($F144)&lt;=0),"Missing amount",IF(AND(ISNUMBER($A144),SUM($A144)&lt;MAX($A$4:$A143)),"Date out of chronological order","OK")))))))))</f>
        <v/>
      </c>
    </row>
    <row r="145" spans="1:13" x14ac:dyDescent="0.25">
      <c r="A145" s="21"/>
      <c r="B145" s="13"/>
      <c r="C145" s="13"/>
      <c r="D145" s="13"/>
      <c r="E145" s="22"/>
      <c r="F145" s="14"/>
      <c r="G145" s="14"/>
      <c r="H145" s="16" t="str">
        <f>IF(OR($D145="",$C145=""),"",ROUND(SUMIFS($J$4:$J144,$C$4:$C144,$C145),10))</f>
        <v/>
      </c>
      <c r="I145" s="15" t="str">
        <f>IF(OR($D145="",$C145=""),"",ROUND(SUMIFS($K$4:$K144,$C$4:$C144,$C145),8))</f>
        <v/>
      </c>
      <c r="J145" s="16" t="str">
        <f>IF(OR($D145="",$C145=""),"",IF(OR($D145="Buy",$D145="Reward"),SUM($E145),IF(OR($D145="Sell",$D145="Fee"),-SUM($E145),0)))</f>
        <v/>
      </c>
      <c r="K145" s="17" t="str">
        <f>IF(OR($D145="",$C145=""),"",IF($D145="Sell",IF(SUM($H145)&gt;0,-SUM($I145)*IF(SUM($E145)&gt;SUM($H145),SUM($H145),SUM($E145))/SUM($H145),-SUM($I145)),IF(OR($D145="Buy",$D145="Reward"),SUM($F145)+SUM($G145),0)))</f>
        <v/>
      </c>
      <c r="L145" s="17" t="str">
        <f>IF(OR($C145="",$D145&lt;&gt;"Sell"),"",IF(SUM($H145)&gt;0,SUM($F145)-SUM($G145)-SUM($I145)*IF(SUM($E145)&gt;SUM($H145),SUM($H145),SUM($E145))/SUM($H145),""))</f>
        <v/>
      </c>
      <c r="M145" s="20" t="str">
        <f>IF($D145="","",IF($C145="","Missing coin",IF(AND($D145&lt;&gt;"Buy",$D145&lt;&gt;"Sell",$D145&lt;&gt;"Fee",$D145&lt;&gt;"Reward",$D145&lt;&gt;"Transfer"),"Unknown type",IF(SUM($E145)&lt;=0,"Missing quantity",IF(COUNTIF('Portfolio'!$A$9:$A$58,$C145)=0,"Coin missing from the Portfolio tab",IF(AND($D145="Sell",SUM($E145)&gt;SUM($H145)+0.000000000001),"Sale larger than holdings",IF(AND($D145="Fee",SUM($E145)&gt;SUM($H145)+0.000000000001),"Fee larger than holdings",IF(AND(OR($D145="Buy",$D145="Sell"),SUM($F145)&lt;=0),"Missing amount",IF(AND(ISNUMBER($A145),SUM($A145)&lt;MAX($A$4:$A144)),"Date out of chronological order","OK")))))))))</f>
        <v/>
      </c>
    </row>
    <row r="146" spans="1:13" x14ac:dyDescent="0.25">
      <c r="A146" s="21"/>
      <c r="B146" s="13"/>
      <c r="C146" s="13"/>
      <c r="D146" s="13"/>
      <c r="E146" s="22"/>
      <c r="F146" s="14"/>
      <c r="G146" s="14"/>
      <c r="H146" s="16" t="str">
        <f>IF(OR($D146="",$C146=""),"",ROUND(SUMIFS($J$4:$J145,$C$4:$C145,$C146),10))</f>
        <v/>
      </c>
      <c r="I146" s="15" t="str">
        <f>IF(OR($D146="",$C146=""),"",ROUND(SUMIFS($K$4:$K145,$C$4:$C145,$C146),8))</f>
        <v/>
      </c>
      <c r="J146" s="16" t="str">
        <f>IF(OR($D146="",$C146=""),"",IF(OR($D146="Buy",$D146="Reward"),SUM($E146),IF(OR($D146="Sell",$D146="Fee"),-SUM($E146),0)))</f>
        <v/>
      </c>
      <c r="K146" s="17" t="str">
        <f>IF(OR($D146="",$C146=""),"",IF($D146="Sell",IF(SUM($H146)&gt;0,-SUM($I146)*IF(SUM($E146)&gt;SUM($H146),SUM($H146),SUM($E146))/SUM($H146),-SUM($I146)),IF(OR($D146="Buy",$D146="Reward"),SUM($F146)+SUM($G146),0)))</f>
        <v/>
      </c>
      <c r="L146" s="17" t="str">
        <f>IF(OR($C146="",$D146&lt;&gt;"Sell"),"",IF(SUM($H146)&gt;0,SUM($F146)-SUM($G146)-SUM($I146)*IF(SUM($E146)&gt;SUM($H146),SUM($H146),SUM($E146))/SUM($H146),""))</f>
        <v/>
      </c>
      <c r="M146" s="20" t="str">
        <f>IF($D146="","",IF($C146="","Missing coin",IF(AND($D146&lt;&gt;"Buy",$D146&lt;&gt;"Sell",$D146&lt;&gt;"Fee",$D146&lt;&gt;"Reward",$D146&lt;&gt;"Transfer"),"Unknown type",IF(SUM($E146)&lt;=0,"Missing quantity",IF(COUNTIF('Portfolio'!$A$9:$A$58,$C146)=0,"Coin missing from the Portfolio tab",IF(AND($D146="Sell",SUM($E146)&gt;SUM($H146)+0.000000000001),"Sale larger than holdings",IF(AND($D146="Fee",SUM($E146)&gt;SUM($H146)+0.000000000001),"Fee larger than holdings",IF(AND(OR($D146="Buy",$D146="Sell"),SUM($F146)&lt;=0),"Missing amount",IF(AND(ISNUMBER($A146),SUM($A146)&lt;MAX($A$4:$A145)),"Date out of chronological order","OK")))))))))</f>
        <v/>
      </c>
    </row>
    <row r="147" spans="1:13" x14ac:dyDescent="0.25">
      <c r="A147" s="21"/>
      <c r="B147" s="13"/>
      <c r="C147" s="13"/>
      <c r="D147" s="13"/>
      <c r="E147" s="22"/>
      <c r="F147" s="14"/>
      <c r="G147" s="14"/>
      <c r="H147" s="16" t="str">
        <f>IF(OR($D147="",$C147=""),"",ROUND(SUMIFS($J$4:$J146,$C$4:$C146,$C147),10))</f>
        <v/>
      </c>
      <c r="I147" s="15" t="str">
        <f>IF(OR($D147="",$C147=""),"",ROUND(SUMIFS($K$4:$K146,$C$4:$C146,$C147),8))</f>
        <v/>
      </c>
      <c r="J147" s="16" t="str">
        <f>IF(OR($D147="",$C147=""),"",IF(OR($D147="Buy",$D147="Reward"),SUM($E147),IF(OR($D147="Sell",$D147="Fee"),-SUM($E147),0)))</f>
        <v/>
      </c>
      <c r="K147" s="17" t="str">
        <f>IF(OR($D147="",$C147=""),"",IF($D147="Sell",IF(SUM($H147)&gt;0,-SUM($I147)*IF(SUM($E147)&gt;SUM($H147),SUM($H147),SUM($E147))/SUM($H147),-SUM($I147)),IF(OR($D147="Buy",$D147="Reward"),SUM($F147)+SUM($G147),0)))</f>
        <v/>
      </c>
      <c r="L147" s="17" t="str">
        <f>IF(OR($C147="",$D147&lt;&gt;"Sell"),"",IF(SUM($H147)&gt;0,SUM($F147)-SUM($G147)-SUM($I147)*IF(SUM($E147)&gt;SUM($H147),SUM($H147),SUM($E147))/SUM($H147),""))</f>
        <v/>
      </c>
      <c r="M147" s="20" t="str">
        <f>IF($D147="","",IF($C147="","Missing coin",IF(AND($D147&lt;&gt;"Buy",$D147&lt;&gt;"Sell",$D147&lt;&gt;"Fee",$D147&lt;&gt;"Reward",$D147&lt;&gt;"Transfer"),"Unknown type",IF(SUM($E147)&lt;=0,"Missing quantity",IF(COUNTIF('Portfolio'!$A$9:$A$58,$C147)=0,"Coin missing from the Portfolio tab",IF(AND($D147="Sell",SUM($E147)&gt;SUM($H147)+0.000000000001),"Sale larger than holdings",IF(AND($D147="Fee",SUM($E147)&gt;SUM($H147)+0.000000000001),"Fee larger than holdings",IF(AND(OR($D147="Buy",$D147="Sell"),SUM($F147)&lt;=0),"Missing amount",IF(AND(ISNUMBER($A147),SUM($A147)&lt;MAX($A$4:$A146)),"Date out of chronological order","OK")))))))))</f>
        <v/>
      </c>
    </row>
    <row r="148" spans="1:13" x14ac:dyDescent="0.25">
      <c r="A148" s="21"/>
      <c r="B148" s="13"/>
      <c r="C148" s="13"/>
      <c r="D148" s="13"/>
      <c r="E148" s="22"/>
      <c r="F148" s="14"/>
      <c r="G148" s="14"/>
      <c r="H148" s="16" t="str">
        <f>IF(OR($D148="",$C148=""),"",ROUND(SUMIFS($J$4:$J147,$C$4:$C147,$C148),10))</f>
        <v/>
      </c>
      <c r="I148" s="15" t="str">
        <f>IF(OR($D148="",$C148=""),"",ROUND(SUMIFS($K$4:$K147,$C$4:$C147,$C148),8))</f>
        <v/>
      </c>
      <c r="J148" s="16" t="str">
        <f>IF(OR($D148="",$C148=""),"",IF(OR($D148="Buy",$D148="Reward"),SUM($E148),IF(OR($D148="Sell",$D148="Fee"),-SUM($E148),0)))</f>
        <v/>
      </c>
      <c r="K148" s="17" t="str">
        <f>IF(OR($D148="",$C148=""),"",IF($D148="Sell",IF(SUM($H148)&gt;0,-SUM($I148)*IF(SUM($E148)&gt;SUM($H148),SUM($H148),SUM($E148))/SUM($H148),-SUM($I148)),IF(OR($D148="Buy",$D148="Reward"),SUM($F148)+SUM($G148),0)))</f>
        <v/>
      </c>
      <c r="L148" s="17" t="str">
        <f>IF(OR($C148="",$D148&lt;&gt;"Sell"),"",IF(SUM($H148)&gt;0,SUM($F148)-SUM($G148)-SUM($I148)*IF(SUM($E148)&gt;SUM($H148),SUM($H148),SUM($E148))/SUM($H148),""))</f>
        <v/>
      </c>
      <c r="M148" s="20" t="str">
        <f>IF($D148="","",IF($C148="","Missing coin",IF(AND($D148&lt;&gt;"Buy",$D148&lt;&gt;"Sell",$D148&lt;&gt;"Fee",$D148&lt;&gt;"Reward",$D148&lt;&gt;"Transfer"),"Unknown type",IF(SUM($E148)&lt;=0,"Missing quantity",IF(COUNTIF('Portfolio'!$A$9:$A$58,$C148)=0,"Coin missing from the Portfolio tab",IF(AND($D148="Sell",SUM($E148)&gt;SUM($H148)+0.000000000001),"Sale larger than holdings",IF(AND($D148="Fee",SUM($E148)&gt;SUM($H148)+0.000000000001),"Fee larger than holdings",IF(AND(OR($D148="Buy",$D148="Sell"),SUM($F148)&lt;=0),"Missing amount",IF(AND(ISNUMBER($A148),SUM($A148)&lt;MAX($A$4:$A147)),"Date out of chronological order","OK")))))))))</f>
        <v/>
      </c>
    </row>
    <row r="149" spans="1:13" x14ac:dyDescent="0.25">
      <c r="A149" s="21"/>
      <c r="B149" s="13"/>
      <c r="C149" s="13"/>
      <c r="D149" s="13"/>
      <c r="E149" s="22"/>
      <c r="F149" s="14"/>
      <c r="G149" s="14"/>
      <c r="H149" s="16" t="str">
        <f>IF(OR($D149="",$C149=""),"",ROUND(SUMIFS($J$4:$J148,$C$4:$C148,$C149),10))</f>
        <v/>
      </c>
      <c r="I149" s="15" t="str">
        <f>IF(OR($D149="",$C149=""),"",ROUND(SUMIFS($K$4:$K148,$C$4:$C148,$C149),8))</f>
        <v/>
      </c>
      <c r="J149" s="16" t="str">
        <f>IF(OR($D149="",$C149=""),"",IF(OR($D149="Buy",$D149="Reward"),SUM($E149),IF(OR($D149="Sell",$D149="Fee"),-SUM($E149),0)))</f>
        <v/>
      </c>
      <c r="K149" s="17" t="str">
        <f>IF(OR($D149="",$C149=""),"",IF($D149="Sell",IF(SUM($H149)&gt;0,-SUM($I149)*IF(SUM($E149)&gt;SUM($H149),SUM($H149),SUM($E149))/SUM($H149),-SUM($I149)),IF(OR($D149="Buy",$D149="Reward"),SUM($F149)+SUM($G149),0)))</f>
        <v/>
      </c>
      <c r="L149" s="17" t="str">
        <f>IF(OR($C149="",$D149&lt;&gt;"Sell"),"",IF(SUM($H149)&gt;0,SUM($F149)-SUM($G149)-SUM($I149)*IF(SUM($E149)&gt;SUM($H149),SUM($H149),SUM($E149))/SUM($H149),""))</f>
        <v/>
      </c>
      <c r="M149" s="20" t="str">
        <f>IF($D149="","",IF($C149="","Missing coin",IF(AND($D149&lt;&gt;"Buy",$D149&lt;&gt;"Sell",$D149&lt;&gt;"Fee",$D149&lt;&gt;"Reward",$D149&lt;&gt;"Transfer"),"Unknown type",IF(SUM($E149)&lt;=0,"Missing quantity",IF(COUNTIF('Portfolio'!$A$9:$A$58,$C149)=0,"Coin missing from the Portfolio tab",IF(AND($D149="Sell",SUM($E149)&gt;SUM($H149)+0.000000000001),"Sale larger than holdings",IF(AND($D149="Fee",SUM($E149)&gt;SUM($H149)+0.000000000001),"Fee larger than holdings",IF(AND(OR($D149="Buy",$D149="Sell"),SUM($F149)&lt;=0),"Missing amount",IF(AND(ISNUMBER($A149),SUM($A149)&lt;MAX($A$4:$A148)),"Date out of chronological order","OK")))))))))</f>
        <v/>
      </c>
    </row>
    <row r="150" spans="1:13" x14ac:dyDescent="0.25">
      <c r="A150" s="21"/>
      <c r="B150" s="13"/>
      <c r="C150" s="13"/>
      <c r="D150" s="13"/>
      <c r="E150" s="22"/>
      <c r="F150" s="14"/>
      <c r="G150" s="14"/>
      <c r="H150" s="16" t="str">
        <f>IF(OR($D150="",$C150=""),"",ROUND(SUMIFS($J$4:$J149,$C$4:$C149,$C150),10))</f>
        <v/>
      </c>
      <c r="I150" s="15" t="str">
        <f>IF(OR($D150="",$C150=""),"",ROUND(SUMIFS($K$4:$K149,$C$4:$C149,$C150),8))</f>
        <v/>
      </c>
      <c r="J150" s="16" t="str">
        <f>IF(OR($D150="",$C150=""),"",IF(OR($D150="Buy",$D150="Reward"),SUM($E150),IF(OR($D150="Sell",$D150="Fee"),-SUM($E150),0)))</f>
        <v/>
      </c>
      <c r="K150" s="17" t="str">
        <f>IF(OR($D150="",$C150=""),"",IF($D150="Sell",IF(SUM($H150)&gt;0,-SUM($I150)*IF(SUM($E150)&gt;SUM($H150),SUM($H150),SUM($E150))/SUM($H150),-SUM($I150)),IF(OR($D150="Buy",$D150="Reward"),SUM($F150)+SUM($G150),0)))</f>
        <v/>
      </c>
      <c r="L150" s="17" t="str">
        <f>IF(OR($C150="",$D150&lt;&gt;"Sell"),"",IF(SUM($H150)&gt;0,SUM($F150)-SUM($G150)-SUM($I150)*IF(SUM($E150)&gt;SUM($H150),SUM($H150),SUM($E150))/SUM($H150),""))</f>
        <v/>
      </c>
      <c r="M150" s="20" t="str">
        <f>IF($D150="","",IF($C150="","Missing coin",IF(AND($D150&lt;&gt;"Buy",$D150&lt;&gt;"Sell",$D150&lt;&gt;"Fee",$D150&lt;&gt;"Reward",$D150&lt;&gt;"Transfer"),"Unknown type",IF(SUM($E150)&lt;=0,"Missing quantity",IF(COUNTIF('Portfolio'!$A$9:$A$58,$C150)=0,"Coin missing from the Portfolio tab",IF(AND($D150="Sell",SUM($E150)&gt;SUM($H150)+0.000000000001),"Sale larger than holdings",IF(AND($D150="Fee",SUM($E150)&gt;SUM($H150)+0.000000000001),"Fee larger than holdings",IF(AND(OR($D150="Buy",$D150="Sell"),SUM($F150)&lt;=0),"Missing amount",IF(AND(ISNUMBER($A150),SUM($A150)&lt;MAX($A$4:$A149)),"Date out of chronological order","OK")))))))))</f>
        <v/>
      </c>
    </row>
    <row r="151" spans="1:13" x14ac:dyDescent="0.25">
      <c r="A151" s="21"/>
      <c r="B151" s="13"/>
      <c r="C151" s="13"/>
      <c r="D151" s="13"/>
      <c r="E151" s="22"/>
      <c r="F151" s="14"/>
      <c r="G151" s="14"/>
      <c r="H151" s="16" t="str">
        <f>IF(OR($D151="",$C151=""),"",ROUND(SUMIFS($J$4:$J150,$C$4:$C150,$C151),10))</f>
        <v/>
      </c>
      <c r="I151" s="15" t="str">
        <f>IF(OR($D151="",$C151=""),"",ROUND(SUMIFS($K$4:$K150,$C$4:$C150,$C151),8))</f>
        <v/>
      </c>
      <c r="J151" s="16" t="str">
        <f>IF(OR($D151="",$C151=""),"",IF(OR($D151="Buy",$D151="Reward"),SUM($E151),IF(OR($D151="Sell",$D151="Fee"),-SUM($E151),0)))</f>
        <v/>
      </c>
      <c r="K151" s="17" t="str">
        <f>IF(OR($D151="",$C151=""),"",IF($D151="Sell",IF(SUM($H151)&gt;0,-SUM($I151)*IF(SUM($E151)&gt;SUM($H151),SUM($H151),SUM($E151))/SUM($H151),-SUM($I151)),IF(OR($D151="Buy",$D151="Reward"),SUM($F151)+SUM($G151),0)))</f>
        <v/>
      </c>
      <c r="L151" s="17" t="str">
        <f>IF(OR($C151="",$D151&lt;&gt;"Sell"),"",IF(SUM($H151)&gt;0,SUM($F151)-SUM($G151)-SUM($I151)*IF(SUM($E151)&gt;SUM($H151),SUM($H151),SUM($E151))/SUM($H151),""))</f>
        <v/>
      </c>
      <c r="M151" s="20" t="str">
        <f>IF($D151="","",IF($C151="","Missing coin",IF(AND($D151&lt;&gt;"Buy",$D151&lt;&gt;"Sell",$D151&lt;&gt;"Fee",$D151&lt;&gt;"Reward",$D151&lt;&gt;"Transfer"),"Unknown type",IF(SUM($E151)&lt;=0,"Missing quantity",IF(COUNTIF('Portfolio'!$A$9:$A$58,$C151)=0,"Coin missing from the Portfolio tab",IF(AND($D151="Sell",SUM($E151)&gt;SUM($H151)+0.000000000001),"Sale larger than holdings",IF(AND($D151="Fee",SUM($E151)&gt;SUM($H151)+0.000000000001),"Fee larger than holdings",IF(AND(OR($D151="Buy",$D151="Sell"),SUM($F151)&lt;=0),"Missing amount",IF(AND(ISNUMBER($A151),SUM($A151)&lt;MAX($A$4:$A150)),"Date out of chronological order","OK")))))))))</f>
        <v/>
      </c>
    </row>
    <row r="152" spans="1:13" x14ac:dyDescent="0.25">
      <c r="A152" s="21"/>
      <c r="B152" s="13"/>
      <c r="C152" s="13"/>
      <c r="D152" s="13"/>
      <c r="E152" s="22"/>
      <c r="F152" s="14"/>
      <c r="G152" s="14"/>
      <c r="H152" s="16" t="str">
        <f>IF(OR($D152="",$C152=""),"",ROUND(SUMIFS($J$4:$J151,$C$4:$C151,$C152),10))</f>
        <v/>
      </c>
      <c r="I152" s="15" t="str">
        <f>IF(OR($D152="",$C152=""),"",ROUND(SUMIFS($K$4:$K151,$C$4:$C151,$C152),8))</f>
        <v/>
      </c>
      <c r="J152" s="16" t="str">
        <f>IF(OR($D152="",$C152=""),"",IF(OR($D152="Buy",$D152="Reward"),SUM($E152),IF(OR($D152="Sell",$D152="Fee"),-SUM($E152),0)))</f>
        <v/>
      </c>
      <c r="K152" s="17" t="str">
        <f>IF(OR($D152="",$C152=""),"",IF($D152="Sell",IF(SUM($H152)&gt;0,-SUM($I152)*IF(SUM($E152)&gt;SUM($H152),SUM($H152),SUM($E152))/SUM($H152),-SUM($I152)),IF(OR($D152="Buy",$D152="Reward"),SUM($F152)+SUM($G152),0)))</f>
        <v/>
      </c>
      <c r="L152" s="17" t="str">
        <f>IF(OR($C152="",$D152&lt;&gt;"Sell"),"",IF(SUM($H152)&gt;0,SUM($F152)-SUM($G152)-SUM($I152)*IF(SUM($E152)&gt;SUM($H152),SUM($H152),SUM($E152))/SUM($H152),""))</f>
        <v/>
      </c>
      <c r="M152" s="20" t="str">
        <f>IF($D152="","",IF($C152="","Missing coin",IF(AND($D152&lt;&gt;"Buy",$D152&lt;&gt;"Sell",$D152&lt;&gt;"Fee",$D152&lt;&gt;"Reward",$D152&lt;&gt;"Transfer"),"Unknown type",IF(SUM($E152)&lt;=0,"Missing quantity",IF(COUNTIF('Portfolio'!$A$9:$A$58,$C152)=0,"Coin missing from the Portfolio tab",IF(AND($D152="Sell",SUM($E152)&gt;SUM($H152)+0.000000000001),"Sale larger than holdings",IF(AND($D152="Fee",SUM($E152)&gt;SUM($H152)+0.000000000001),"Fee larger than holdings",IF(AND(OR($D152="Buy",$D152="Sell"),SUM($F152)&lt;=0),"Missing amount",IF(AND(ISNUMBER($A152),SUM($A152)&lt;MAX($A$4:$A151)),"Date out of chronological order","OK")))))))))</f>
        <v/>
      </c>
    </row>
    <row r="153" spans="1:13" x14ac:dyDescent="0.25">
      <c r="A153" s="21"/>
      <c r="B153" s="13"/>
      <c r="C153" s="13"/>
      <c r="D153" s="13"/>
      <c r="E153" s="22"/>
      <c r="F153" s="14"/>
      <c r="G153" s="14"/>
      <c r="H153" s="16" t="str">
        <f>IF(OR($D153="",$C153=""),"",ROUND(SUMIFS($J$4:$J152,$C$4:$C152,$C153),10))</f>
        <v/>
      </c>
      <c r="I153" s="15" t="str">
        <f>IF(OR($D153="",$C153=""),"",ROUND(SUMIFS($K$4:$K152,$C$4:$C152,$C153),8))</f>
        <v/>
      </c>
      <c r="J153" s="16" t="str">
        <f>IF(OR($D153="",$C153=""),"",IF(OR($D153="Buy",$D153="Reward"),SUM($E153),IF(OR($D153="Sell",$D153="Fee"),-SUM($E153),0)))</f>
        <v/>
      </c>
      <c r="K153" s="17" t="str">
        <f>IF(OR($D153="",$C153=""),"",IF($D153="Sell",IF(SUM($H153)&gt;0,-SUM($I153)*IF(SUM($E153)&gt;SUM($H153),SUM($H153),SUM($E153))/SUM($H153),-SUM($I153)),IF(OR($D153="Buy",$D153="Reward"),SUM($F153)+SUM($G153),0)))</f>
        <v/>
      </c>
      <c r="L153" s="17" t="str">
        <f>IF(OR($C153="",$D153&lt;&gt;"Sell"),"",IF(SUM($H153)&gt;0,SUM($F153)-SUM($G153)-SUM($I153)*IF(SUM($E153)&gt;SUM($H153),SUM($H153),SUM($E153))/SUM($H153),""))</f>
        <v/>
      </c>
      <c r="M153" s="20" t="str">
        <f>IF($D153="","",IF($C153="","Missing coin",IF(AND($D153&lt;&gt;"Buy",$D153&lt;&gt;"Sell",$D153&lt;&gt;"Fee",$D153&lt;&gt;"Reward",$D153&lt;&gt;"Transfer"),"Unknown type",IF(SUM($E153)&lt;=0,"Missing quantity",IF(COUNTIF('Portfolio'!$A$9:$A$58,$C153)=0,"Coin missing from the Portfolio tab",IF(AND($D153="Sell",SUM($E153)&gt;SUM($H153)+0.000000000001),"Sale larger than holdings",IF(AND($D153="Fee",SUM($E153)&gt;SUM($H153)+0.000000000001),"Fee larger than holdings",IF(AND(OR($D153="Buy",$D153="Sell"),SUM($F153)&lt;=0),"Missing amount",IF(AND(ISNUMBER($A153),SUM($A153)&lt;MAX($A$4:$A152)),"Date out of chronological order","OK")))))))))</f>
        <v/>
      </c>
    </row>
    <row r="154" spans="1:13" x14ac:dyDescent="0.25">
      <c r="A154" s="21"/>
      <c r="B154" s="13"/>
      <c r="C154" s="13"/>
      <c r="D154" s="13"/>
      <c r="E154" s="22"/>
      <c r="F154" s="14"/>
      <c r="G154" s="14"/>
      <c r="H154" s="16" t="str">
        <f>IF(OR($D154="",$C154=""),"",ROUND(SUMIFS($J$4:$J153,$C$4:$C153,$C154),10))</f>
        <v/>
      </c>
      <c r="I154" s="15" t="str">
        <f>IF(OR($D154="",$C154=""),"",ROUND(SUMIFS($K$4:$K153,$C$4:$C153,$C154),8))</f>
        <v/>
      </c>
      <c r="J154" s="16" t="str">
        <f>IF(OR($D154="",$C154=""),"",IF(OR($D154="Buy",$D154="Reward"),SUM($E154),IF(OR($D154="Sell",$D154="Fee"),-SUM($E154),0)))</f>
        <v/>
      </c>
      <c r="K154" s="17" t="str">
        <f>IF(OR($D154="",$C154=""),"",IF($D154="Sell",IF(SUM($H154)&gt;0,-SUM($I154)*IF(SUM($E154)&gt;SUM($H154),SUM($H154),SUM($E154))/SUM($H154),-SUM($I154)),IF(OR($D154="Buy",$D154="Reward"),SUM($F154)+SUM($G154),0)))</f>
        <v/>
      </c>
      <c r="L154" s="17" t="str">
        <f>IF(OR($C154="",$D154&lt;&gt;"Sell"),"",IF(SUM($H154)&gt;0,SUM($F154)-SUM($G154)-SUM($I154)*IF(SUM($E154)&gt;SUM($H154),SUM($H154),SUM($E154))/SUM($H154),""))</f>
        <v/>
      </c>
      <c r="M154" s="20" t="str">
        <f>IF($D154="","",IF($C154="","Missing coin",IF(AND($D154&lt;&gt;"Buy",$D154&lt;&gt;"Sell",$D154&lt;&gt;"Fee",$D154&lt;&gt;"Reward",$D154&lt;&gt;"Transfer"),"Unknown type",IF(SUM($E154)&lt;=0,"Missing quantity",IF(COUNTIF('Portfolio'!$A$9:$A$58,$C154)=0,"Coin missing from the Portfolio tab",IF(AND($D154="Sell",SUM($E154)&gt;SUM($H154)+0.000000000001),"Sale larger than holdings",IF(AND($D154="Fee",SUM($E154)&gt;SUM($H154)+0.000000000001),"Fee larger than holdings",IF(AND(OR($D154="Buy",$D154="Sell"),SUM($F154)&lt;=0),"Missing amount",IF(AND(ISNUMBER($A154),SUM($A154)&lt;MAX($A$4:$A153)),"Date out of chronological order","OK")))))))))</f>
        <v/>
      </c>
    </row>
    <row r="155" spans="1:13" x14ac:dyDescent="0.25">
      <c r="A155" s="21"/>
      <c r="B155" s="13"/>
      <c r="C155" s="13"/>
      <c r="D155" s="13"/>
      <c r="E155" s="22"/>
      <c r="F155" s="14"/>
      <c r="G155" s="14"/>
      <c r="H155" s="16" t="str">
        <f>IF(OR($D155="",$C155=""),"",ROUND(SUMIFS($J$4:$J154,$C$4:$C154,$C155),10))</f>
        <v/>
      </c>
      <c r="I155" s="15" t="str">
        <f>IF(OR($D155="",$C155=""),"",ROUND(SUMIFS($K$4:$K154,$C$4:$C154,$C155),8))</f>
        <v/>
      </c>
      <c r="J155" s="16" t="str">
        <f>IF(OR($D155="",$C155=""),"",IF(OR($D155="Buy",$D155="Reward"),SUM($E155),IF(OR($D155="Sell",$D155="Fee"),-SUM($E155),0)))</f>
        <v/>
      </c>
      <c r="K155" s="17" t="str">
        <f>IF(OR($D155="",$C155=""),"",IF($D155="Sell",IF(SUM($H155)&gt;0,-SUM($I155)*IF(SUM($E155)&gt;SUM($H155),SUM($H155),SUM($E155))/SUM($H155),-SUM($I155)),IF(OR($D155="Buy",$D155="Reward"),SUM($F155)+SUM($G155),0)))</f>
        <v/>
      </c>
      <c r="L155" s="17" t="str">
        <f>IF(OR($C155="",$D155&lt;&gt;"Sell"),"",IF(SUM($H155)&gt;0,SUM($F155)-SUM($G155)-SUM($I155)*IF(SUM($E155)&gt;SUM($H155),SUM($H155),SUM($E155))/SUM($H155),""))</f>
        <v/>
      </c>
      <c r="M155" s="20" t="str">
        <f>IF($D155="","",IF($C155="","Missing coin",IF(AND($D155&lt;&gt;"Buy",$D155&lt;&gt;"Sell",$D155&lt;&gt;"Fee",$D155&lt;&gt;"Reward",$D155&lt;&gt;"Transfer"),"Unknown type",IF(SUM($E155)&lt;=0,"Missing quantity",IF(COUNTIF('Portfolio'!$A$9:$A$58,$C155)=0,"Coin missing from the Portfolio tab",IF(AND($D155="Sell",SUM($E155)&gt;SUM($H155)+0.000000000001),"Sale larger than holdings",IF(AND($D155="Fee",SUM($E155)&gt;SUM($H155)+0.000000000001),"Fee larger than holdings",IF(AND(OR($D155="Buy",$D155="Sell"),SUM($F155)&lt;=0),"Missing amount",IF(AND(ISNUMBER($A155),SUM($A155)&lt;MAX($A$4:$A154)),"Date out of chronological order","OK")))))))))</f>
        <v/>
      </c>
    </row>
    <row r="156" spans="1:13" x14ac:dyDescent="0.25">
      <c r="A156" s="21"/>
      <c r="B156" s="13"/>
      <c r="C156" s="13"/>
      <c r="D156" s="13"/>
      <c r="E156" s="22"/>
      <c r="F156" s="14"/>
      <c r="G156" s="14"/>
      <c r="H156" s="16" t="str">
        <f>IF(OR($D156="",$C156=""),"",ROUND(SUMIFS($J$4:$J155,$C$4:$C155,$C156),10))</f>
        <v/>
      </c>
      <c r="I156" s="15" t="str">
        <f>IF(OR($D156="",$C156=""),"",ROUND(SUMIFS($K$4:$K155,$C$4:$C155,$C156),8))</f>
        <v/>
      </c>
      <c r="J156" s="16" t="str">
        <f>IF(OR($D156="",$C156=""),"",IF(OR($D156="Buy",$D156="Reward"),SUM($E156),IF(OR($D156="Sell",$D156="Fee"),-SUM($E156),0)))</f>
        <v/>
      </c>
      <c r="K156" s="17" t="str">
        <f>IF(OR($D156="",$C156=""),"",IF($D156="Sell",IF(SUM($H156)&gt;0,-SUM($I156)*IF(SUM($E156)&gt;SUM($H156),SUM($H156),SUM($E156))/SUM($H156),-SUM($I156)),IF(OR($D156="Buy",$D156="Reward"),SUM($F156)+SUM($G156),0)))</f>
        <v/>
      </c>
      <c r="L156" s="17" t="str">
        <f>IF(OR($C156="",$D156&lt;&gt;"Sell"),"",IF(SUM($H156)&gt;0,SUM($F156)-SUM($G156)-SUM($I156)*IF(SUM($E156)&gt;SUM($H156),SUM($H156),SUM($E156))/SUM($H156),""))</f>
        <v/>
      </c>
      <c r="M156" s="20" t="str">
        <f>IF($D156="","",IF($C156="","Missing coin",IF(AND($D156&lt;&gt;"Buy",$D156&lt;&gt;"Sell",$D156&lt;&gt;"Fee",$D156&lt;&gt;"Reward",$D156&lt;&gt;"Transfer"),"Unknown type",IF(SUM($E156)&lt;=0,"Missing quantity",IF(COUNTIF('Portfolio'!$A$9:$A$58,$C156)=0,"Coin missing from the Portfolio tab",IF(AND($D156="Sell",SUM($E156)&gt;SUM($H156)+0.000000000001),"Sale larger than holdings",IF(AND($D156="Fee",SUM($E156)&gt;SUM($H156)+0.000000000001),"Fee larger than holdings",IF(AND(OR($D156="Buy",$D156="Sell"),SUM($F156)&lt;=0),"Missing amount",IF(AND(ISNUMBER($A156),SUM($A156)&lt;MAX($A$4:$A155)),"Date out of chronological order","OK")))))))))</f>
        <v/>
      </c>
    </row>
    <row r="157" spans="1:13" x14ac:dyDescent="0.25">
      <c r="A157" s="21"/>
      <c r="B157" s="13"/>
      <c r="C157" s="13"/>
      <c r="D157" s="13"/>
      <c r="E157" s="22"/>
      <c r="F157" s="14"/>
      <c r="G157" s="14"/>
      <c r="H157" s="16" t="str">
        <f>IF(OR($D157="",$C157=""),"",ROUND(SUMIFS($J$4:$J156,$C$4:$C156,$C157),10))</f>
        <v/>
      </c>
      <c r="I157" s="15" t="str">
        <f>IF(OR($D157="",$C157=""),"",ROUND(SUMIFS($K$4:$K156,$C$4:$C156,$C157),8))</f>
        <v/>
      </c>
      <c r="J157" s="16" t="str">
        <f>IF(OR($D157="",$C157=""),"",IF(OR($D157="Buy",$D157="Reward"),SUM($E157),IF(OR($D157="Sell",$D157="Fee"),-SUM($E157),0)))</f>
        <v/>
      </c>
      <c r="K157" s="17" t="str">
        <f>IF(OR($D157="",$C157=""),"",IF($D157="Sell",IF(SUM($H157)&gt;0,-SUM($I157)*IF(SUM($E157)&gt;SUM($H157),SUM($H157),SUM($E157))/SUM($H157),-SUM($I157)),IF(OR($D157="Buy",$D157="Reward"),SUM($F157)+SUM($G157),0)))</f>
        <v/>
      </c>
      <c r="L157" s="17" t="str">
        <f>IF(OR($C157="",$D157&lt;&gt;"Sell"),"",IF(SUM($H157)&gt;0,SUM($F157)-SUM($G157)-SUM($I157)*IF(SUM($E157)&gt;SUM($H157),SUM($H157),SUM($E157))/SUM($H157),""))</f>
        <v/>
      </c>
      <c r="M157" s="20" t="str">
        <f>IF($D157="","",IF($C157="","Missing coin",IF(AND($D157&lt;&gt;"Buy",$D157&lt;&gt;"Sell",$D157&lt;&gt;"Fee",$D157&lt;&gt;"Reward",$D157&lt;&gt;"Transfer"),"Unknown type",IF(SUM($E157)&lt;=0,"Missing quantity",IF(COUNTIF('Portfolio'!$A$9:$A$58,$C157)=0,"Coin missing from the Portfolio tab",IF(AND($D157="Sell",SUM($E157)&gt;SUM($H157)+0.000000000001),"Sale larger than holdings",IF(AND($D157="Fee",SUM($E157)&gt;SUM($H157)+0.000000000001),"Fee larger than holdings",IF(AND(OR($D157="Buy",$D157="Sell"),SUM($F157)&lt;=0),"Missing amount",IF(AND(ISNUMBER($A157),SUM($A157)&lt;MAX($A$4:$A156)),"Date out of chronological order","OK")))))))))</f>
        <v/>
      </c>
    </row>
    <row r="158" spans="1:13" x14ac:dyDescent="0.25">
      <c r="A158" s="21"/>
      <c r="B158" s="13"/>
      <c r="C158" s="13"/>
      <c r="D158" s="13"/>
      <c r="E158" s="22"/>
      <c r="F158" s="14"/>
      <c r="G158" s="14"/>
      <c r="H158" s="16" t="str">
        <f>IF(OR($D158="",$C158=""),"",ROUND(SUMIFS($J$4:$J157,$C$4:$C157,$C158),10))</f>
        <v/>
      </c>
      <c r="I158" s="15" t="str">
        <f>IF(OR($D158="",$C158=""),"",ROUND(SUMIFS($K$4:$K157,$C$4:$C157,$C158),8))</f>
        <v/>
      </c>
      <c r="J158" s="16" t="str">
        <f>IF(OR($D158="",$C158=""),"",IF(OR($D158="Buy",$D158="Reward"),SUM($E158),IF(OR($D158="Sell",$D158="Fee"),-SUM($E158),0)))</f>
        <v/>
      </c>
      <c r="K158" s="17" t="str">
        <f>IF(OR($D158="",$C158=""),"",IF($D158="Sell",IF(SUM($H158)&gt;0,-SUM($I158)*IF(SUM($E158)&gt;SUM($H158),SUM($H158),SUM($E158))/SUM($H158),-SUM($I158)),IF(OR($D158="Buy",$D158="Reward"),SUM($F158)+SUM($G158),0)))</f>
        <v/>
      </c>
      <c r="L158" s="17" t="str">
        <f>IF(OR($C158="",$D158&lt;&gt;"Sell"),"",IF(SUM($H158)&gt;0,SUM($F158)-SUM($G158)-SUM($I158)*IF(SUM($E158)&gt;SUM($H158),SUM($H158),SUM($E158))/SUM($H158),""))</f>
        <v/>
      </c>
      <c r="M158" s="20" t="str">
        <f>IF($D158="","",IF($C158="","Missing coin",IF(AND($D158&lt;&gt;"Buy",$D158&lt;&gt;"Sell",$D158&lt;&gt;"Fee",$D158&lt;&gt;"Reward",$D158&lt;&gt;"Transfer"),"Unknown type",IF(SUM($E158)&lt;=0,"Missing quantity",IF(COUNTIF('Portfolio'!$A$9:$A$58,$C158)=0,"Coin missing from the Portfolio tab",IF(AND($D158="Sell",SUM($E158)&gt;SUM($H158)+0.000000000001),"Sale larger than holdings",IF(AND($D158="Fee",SUM($E158)&gt;SUM($H158)+0.000000000001),"Fee larger than holdings",IF(AND(OR($D158="Buy",$D158="Sell"),SUM($F158)&lt;=0),"Missing amount",IF(AND(ISNUMBER($A158),SUM($A158)&lt;MAX($A$4:$A157)),"Date out of chronological order","OK")))))))))</f>
        <v/>
      </c>
    </row>
    <row r="159" spans="1:13" x14ac:dyDescent="0.25">
      <c r="A159" s="21"/>
      <c r="B159" s="13"/>
      <c r="C159" s="13"/>
      <c r="D159" s="13"/>
      <c r="E159" s="22"/>
      <c r="F159" s="14"/>
      <c r="G159" s="14"/>
      <c r="H159" s="16" t="str">
        <f>IF(OR($D159="",$C159=""),"",ROUND(SUMIFS($J$4:$J158,$C$4:$C158,$C159),10))</f>
        <v/>
      </c>
      <c r="I159" s="15" t="str">
        <f>IF(OR($D159="",$C159=""),"",ROUND(SUMIFS($K$4:$K158,$C$4:$C158,$C159),8))</f>
        <v/>
      </c>
      <c r="J159" s="16" t="str">
        <f>IF(OR($D159="",$C159=""),"",IF(OR($D159="Buy",$D159="Reward"),SUM($E159),IF(OR($D159="Sell",$D159="Fee"),-SUM($E159),0)))</f>
        <v/>
      </c>
      <c r="K159" s="17" t="str">
        <f>IF(OR($D159="",$C159=""),"",IF($D159="Sell",IF(SUM($H159)&gt;0,-SUM($I159)*IF(SUM($E159)&gt;SUM($H159),SUM($H159),SUM($E159))/SUM($H159),-SUM($I159)),IF(OR($D159="Buy",$D159="Reward"),SUM($F159)+SUM($G159),0)))</f>
        <v/>
      </c>
      <c r="L159" s="17" t="str">
        <f>IF(OR($C159="",$D159&lt;&gt;"Sell"),"",IF(SUM($H159)&gt;0,SUM($F159)-SUM($G159)-SUM($I159)*IF(SUM($E159)&gt;SUM($H159),SUM($H159),SUM($E159))/SUM($H159),""))</f>
        <v/>
      </c>
      <c r="M159" s="20" t="str">
        <f>IF($D159="","",IF($C159="","Missing coin",IF(AND($D159&lt;&gt;"Buy",$D159&lt;&gt;"Sell",$D159&lt;&gt;"Fee",$D159&lt;&gt;"Reward",$D159&lt;&gt;"Transfer"),"Unknown type",IF(SUM($E159)&lt;=0,"Missing quantity",IF(COUNTIF('Portfolio'!$A$9:$A$58,$C159)=0,"Coin missing from the Portfolio tab",IF(AND($D159="Sell",SUM($E159)&gt;SUM($H159)+0.000000000001),"Sale larger than holdings",IF(AND($D159="Fee",SUM($E159)&gt;SUM($H159)+0.000000000001),"Fee larger than holdings",IF(AND(OR($D159="Buy",$D159="Sell"),SUM($F159)&lt;=0),"Missing amount",IF(AND(ISNUMBER($A159),SUM($A159)&lt;MAX($A$4:$A158)),"Date out of chronological order","OK")))))))))</f>
        <v/>
      </c>
    </row>
    <row r="160" spans="1:13" x14ac:dyDescent="0.25">
      <c r="A160" s="21"/>
      <c r="B160" s="13"/>
      <c r="C160" s="13"/>
      <c r="D160" s="13"/>
      <c r="E160" s="22"/>
      <c r="F160" s="14"/>
      <c r="G160" s="14"/>
      <c r="H160" s="16" t="str">
        <f>IF(OR($D160="",$C160=""),"",ROUND(SUMIFS($J$4:$J159,$C$4:$C159,$C160),10))</f>
        <v/>
      </c>
      <c r="I160" s="15" t="str">
        <f>IF(OR($D160="",$C160=""),"",ROUND(SUMIFS($K$4:$K159,$C$4:$C159,$C160),8))</f>
        <v/>
      </c>
      <c r="J160" s="16" t="str">
        <f>IF(OR($D160="",$C160=""),"",IF(OR($D160="Buy",$D160="Reward"),SUM($E160),IF(OR($D160="Sell",$D160="Fee"),-SUM($E160),0)))</f>
        <v/>
      </c>
      <c r="K160" s="17" t="str">
        <f>IF(OR($D160="",$C160=""),"",IF($D160="Sell",IF(SUM($H160)&gt;0,-SUM($I160)*IF(SUM($E160)&gt;SUM($H160),SUM($H160),SUM($E160))/SUM($H160),-SUM($I160)),IF(OR($D160="Buy",$D160="Reward"),SUM($F160)+SUM($G160),0)))</f>
        <v/>
      </c>
      <c r="L160" s="17" t="str">
        <f>IF(OR($C160="",$D160&lt;&gt;"Sell"),"",IF(SUM($H160)&gt;0,SUM($F160)-SUM($G160)-SUM($I160)*IF(SUM($E160)&gt;SUM($H160),SUM($H160),SUM($E160))/SUM($H160),""))</f>
        <v/>
      </c>
      <c r="M160" s="20" t="str">
        <f>IF($D160="","",IF($C160="","Missing coin",IF(AND($D160&lt;&gt;"Buy",$D160&lt;&gt;"Sell",$D160&lt;&gt;"Fee",$D160&lt;&gt;"Reward",$D160&lt;&gt;"Transfer"),"Unknown type",IF(SUM($E160)&lt;=0,"Missing quantity",IF(COUNTIF('Portfolio'!$A$9:$A$58,$C160)=0,"Coin missing from the Portfolio tab",IF(AND($D160="Sell",SUM($E160)&gt;SUM($H160)+0.000000000001),"Sale larger than holdings",IF(AND($D160="Fee",SUM($E160)&gt;SUM($H160)+0.000000000001),"Fee larger than holdings",IF(AND(OR($D160="Buy",$D160="Sell"),SUM($F160)&lt;=0),"Missing amount",IF(AND(ISNUMBER($A160),SUM($A160)&lt;MAX($A$4:$A159)),"Date out of chronological order","OK")))))))))</f>
        <v/>
      </c>
    </row>
    <row r="161" spans="1:13" x14ac:dyDescent="0.25">
      <c r="A161" s="21"/>
      <c r="B161" s="13"/>
      <c r="C161" s="13"/>
      <c r="D161" s="13"/>
      <c r="E161" s="22"/>
      <c r="F161" s="14"/>
      <c r="G161" s="14"/>
      <c r="H161" s="16" t="str">
        <f>IF(OR($D161="",$C161=""),"",ROUND(SUMIFS($J$4:$J160,$C$4:$C160,$C161),10))</f>
        <v/>
      </c>
      <c r="I161" s="15" t="str">
        <f>IF(OR($D161="",$C161=""),"",ROUND(SUMIFS($K$4:$K160,$C$4:$C160,$C161),8))</f>
        <v/>
      </c>
      <c r="J161" s="16" t="str">
        <f>IF(OR($D161="",$C161=""),"",IF(OR($D161="Buy",$D161="Reward"),SUM($E161),IF(OR($D161="Sell",$D161="Fee"),-SUM($E161),0)))</f>
        <v/>
      </c>
      <c r="K161" s="17" t="str">
        <f>IF(OR($D161="",$C161=""),"",IF($D161="Sell",IF(SUM($H161)&gt;0,-SUM($I161)*IF(SUM($E161)&gt;SUM($H161),SUM($H161),SUM($E161))/SUM($H161),-SUM($I161)),IF(OR($D161="Buy",$D161="Reward"),SUM($F161)+SUM($G161),0)))</f>
        <v/>
      </c>
      <c r="L161" s="17" t="str">
        <f>IF(OR($C161="",$D161&lt;&gt;"Sell"),"",IF(SUM($H161)&gt;0,SUM($F161)-SUM($G161)-SUM($I161)*IF(SUM($E161)&gt;SUM($H161),SUM($H161),SUM($E161))/SUM($H161),""))</f>
        <v/>
      </c>
      <c r="M161" s="20" t="str">
        <f>IF($D161="","",IF($C161="","Missing coin",IF(AND($D161&lt;&gt;"Buy",$D161&lt;&gt;"Sell",$D161&lt;&gt;"Fee",$D161&lt;&gt;"Reward",$D161&lt;&gt;"Transfer"),"Unknown type",IF(SUM($E161)&lt;=0,"Missing quantity",IF(COUNTIF('Portfolio'!$A$9:$A$58,$C161)=0,"Coin missing from the Portfolio tab",IF(AND($D161="Sell",SUM($E161)&gt;SUM($H161)+0.000000000001),"Sale larger than holdings",IF(AND($D161="Fee",SUM($E161)&gt;SUM($H161)+0.000000000001),"Fee larger than holdings",IF(AND(OR($D161="Buy",$D161="Sell"),SUM($F161)&lt;=0),"Missing amount",IF(AND(ISNUMBER($A161),SUM($A161)&lt;MAX($A$4:$A160)),"Date out of chronological order","OK")))))))))</f>
        <v/>
      </c>
    </row>
    <row r="162" spans="1:13" x14ac:dyDescent="0.25">
      <c r="A162" s="21"/>
      <c r="B162" s="13"/>
      <c r="C162" s="13"/>
      <c r="D162" s="13"/>
      <c r="E162" s="22"/>
      <c r="F162" s="14"/>
      <c r="G162" s="14"/>
      <c r="H162" s="16" t="str">
        <f>IF(OR($D162="",$C162=""),"",ROUND(SUMIFS($J$4:$J161,$C$4:$C161,$C162),10))</f>
        <v/>
      </c>
      <c r="I162" s="15" t="str">
        <f>IF(OR($D162="",$C162=""),"",ROUND(SUMIFS($K$4:$K161,$C$4:$C161,$C162),8))</f>
        <v/>
      </c>
      <c r="J162" s="16" t="str">
        <f>IF(OR($D162="",$C162=""),"",IF(OR($D162="Buy",$D162="Reward"),SUM($E162),IF(OR($D162="Sell",$D162="Fee"),-SUM($E162),0)))</f>
        <v/>
      </c>
      <c r="K162" s="17" t="str">
        <f>IF(OR($D162="",$C162=""),"",IF($D162="Sell",IF(SUM($H162)&gt;0,-SUM($I162)*IF(SUM($E162)&gt;SUM($H162),SUM($H162),SUM($E162))/SUM($H162),-SUM($I162)),IF(OR($D162="Buy",$D162="Reward"),SUM($F162)+SUM($G162),0)))</f>
        <v/>
      </c>
      <c r="L162" s="17" t="str">
        <f>IF(OR($C162="",$D162&lt;&gt;"Sell"),"",IF(SUM($H162)&gt;0,SUM($F162)-SUM($G162)-SUM($I162)*IF(SUM($E162)&gt;SUM($H162),SUM($H162),SUM($E162))/SUM($H162),""))</f>
        <v/>
      </c>
      <c r="M162" s="20" t="str">
        <f>IF($D162="","",IF($C162="","Missing coin",IF(AND($D162&lt;&gt;"Buy",$D162&lt;&gt;"Sell",$D162&lt;&gt;"Fee",$D162&lt;&gt;"Reward",$D162&lt;&gt;"Transfer"),"Unknown type",IF(SUM($E162)&lt;=0,"Missing quantity",IF(COUNTIF('Portfolio'!$A$9:$A$58,$C162)=0,"Coin missing from the Portfolio tab",IF(AND($D162="Sell",SUM($E162)&gt;SUM($H162)+0.000000000001),"Sale larger than holdings",IF(AND($D162="Fee",SUM($E162)&gt;SUM($H162)+0.000000000001),"Fee larger than holdings",IF(AND(OR($D162="Buy",$D162="Sell"),SUM($F162)&lt;=0),"Missing amount",IF(AND(ISNUMBER($A162),SUM($A162)&lt;MAX($A$4:$A161)),"Date out of chronological order","OK")))))))))</f>
        <v/>
      </c>
    </row>
    <row r="163" spans="1:13" x14ac:dyDescent="0.25">
      <c r="A163" s="21"/>
      <c r="B163" s="13"/>
      <c r="C163" s="13"/>
      <c r="D163" s="13"/>
      <c r="E163" s="22"/>
      <c r="F163" s="14"/>
      <c r="G163" s="14"/>
      <c r="H163" s="16" t="str">
        <f>IF(OR($D163="",$C163=""),"",ROUND(SUMIFS($J$4:$J162,$C$4:$C162,$C163),10))</f>
        <v/>
      </c>
      <c r="I163" s="15" t="str">
        <f>IF(OR($D163="",$C163=""),"",ROUND(SUMIFS($K$4:$K162,$C$4:$C162,$C163),8))</f>
        <v/>
      </c>
      <c r="J163" s="16" t="str">
        <f>IF(OR($D163="",$C163=""),"",IF(OR($D163="Buy",$D163="Reward"),SUM($E163),IF(OR($D163="Sell",$D163="Fee"),-SUM($E163),0)))</f>
        <v/>
      </c>
      <c r="K163" s="17" t="str">
        <f>IF(OR($D163="",$C163=""),"",IF($D163="Sell",IF(SUM($H163)&gt;0,-SUM($I163)*IF(SUM($E163)&gt;SUM($H163),SUM($H163),SUM($E163))/SUM($H163),-SUM($I163)),IF(OR($D163="Buy",$D163="Reward"),SUM($F163)+SUM($G163),0)))</f>
        <v/>
      </c>
      <c r="L163" s="17" t="str">
        <f>IF(OR($C163="",$D163&lt;&gt;"Sell"),"",IF(SUM($H163)&gt;0,SUM($F163)-SUM($G163)-SUM($I163)*IF(SUM($E163)&gt;SUM($H163),SUM($H163),SUM($E163))/SUM($H163),""))</f>
        <v/>
      </c>
      <c r="M163" s="20" t="str">
        <f>IF($D163="","",IF($C163="","Missing coin",IF(AND($D163&lt;&gt;"Buy",$D163&lt;&gt;"Sell",$D163&lt;&gt;"Fee",$D163&lt;&gt;"Reward",$D163&lt;&gt;"Transfer"),"Unknown type",IF(SUM($E163)&lt;=0,"Missing quantity",IF(COUNTIF('Portfolio'!$A$9:$A$58,$C163)=0,"Coin missing from the Portfolio tab",IF(AND($D163="Sell",SUM($E163)&gt;SUM($H163)+0.000000000001),"Sale larger than holdings",IF(AND($D163="Fee",SUM($E163)&gt;SUM($H163)+0.000000000001),"Fee larger than holdings",IF(AND(OR($D163="Buy",$D163="Sell"),SUM($F163)&lt;=0),"Missing amount",IF(AND(ISNUMBER($A163),SUM($A163)&lt;MAX($A$4:$A162)),"Date out of chronological order","OK")))))))))</f>
        <v/>
      </c>
    </row>
    <row r="164" spans="1:13" x14ac:dyDescent="0.25">
      <c r="A164" s="21"/>
      <c r="B164" s="13"/>
      <c r="C164" s="13"/>
      <c r="D164" s="13"/>
      <c r="E164" s="22"/>
      <c r="F164" s="14"/>
      <c r="G164" s="14"/>
      <c r="H164" s="16" t="str">
        <f>IF(OR($D164="",$C164=""),"",ROUND(SUMIFS($J$4:$J163,$C$4:$C163,$C164),10))</f>
        <v/>
      </c>
      <c r="I164" s="15" t="str">
        <f>IF(OR($D164="",$C164=""),"",ROUND(SUMIFS($K$4:$K163,$C$4:$C163,$C164),8))</f>
        <v/>
      </c>
      <c r="J164" s="16" t="str">
        <f>IF(OR($D164="",$C164=""),"",IF(OR($D164="Buy",$D164="Reward"),SUM($E164),IF(OR($D164="Sell",$D164="Fee"),-SUM($E164),0)))</f>
        <v/>
      </c>
      <c r="K164" s="17" t="str">
        <f>IF(OR($D164="",$C164=""),"",IF($D164="Sell",IF(SUM($H164)&gt;0,-SUM($I164)*IF(SUM($E164)&gt;SUM($H164),SUM($H164),SUM($E164))/SUM($H164),-SUM($I164)),IF(OR($D164="Buy",$D164="Reward"),SUM($F164)+SUM($G164),0)))</f>
        <v/>
      </c>
      <c r="L164" s="17" t="str">
        <f>IF(OR($C164="",$D164&lt;&gt;"Sell"),"",IF(SUM($H164)&gt;0,SUM($F164)-SUM($G164)-SUM($I164)*IF(SUM($E164)&gt;SUM($H164),SUM($H164),SUM($E164))/SUM($H164),""))</f>
        <v/>
      </c>
      <c r="M164" s="20" t="str">
        <f>IF($D164="","",IF($C164="","Missing coin",IF(AND($D164&lt;&gt;"Buy",$D164&lt;&gt;"Sell",$D164&lt;&gt;"Fee",$D164&lt;&gt;"Reward",$D164&lt;&gt;"Transfer"),"Unknown type",IF(SUM($E164)&lt;=0,"Missing quantity",IF(COUNTIF('Portfolio'!$A$9:$A$58,$C164)=0,"Coin missing from the Portfolio tab",IF(AND($D164="Sell",SUM($E164)&gt;SUM($H164)+0.000000000001),"Sale larger than holdings",IF(AND($D164="Fee",SUM($E164)&gt;SUM($H164)+0.000000000001),"Fee larger than holdings",IF(AND(OR($D164="Buy",$D164="Sell"),SUM($F164)&lt;=0),"Missing amount",IF(AND(ISNUMBER($A164),SUM($A164)&lt;MAX($A$4:$A163)),"Date out of chronological order","OK")))))))))</f>
        <v/>
      </c>
    </row>
    <row r="165" spans="1:13" x14ac:dyDescent="0.25">
      <c r="A165" s="21"/>
      <c r="B165" s="13"/>
      <c r="C165" s="13"/>
      <c r="D165" s="13"/>
      <c r="E165" s="22"/>
      <c r="F165" s="14"/>
      <c r="G165" s="14"/>
      <c r="H165" s="16" t="str">
        <f>IF(OR($D165="",$C165=""),"",ROUND(SUMIFS($J$4:$J164,$C$4:$C164,$C165),10))</f>
        <v/>
      </c>
      <c r="I165" s="15" t="str">
        <f>IF(OR($D165="",$C165=""),"",ROUND(SUMIFS($K$4:$K164,$C$4:$C164,$C165),8))</f>
        <v/>
      </c>
      <c r="J165" s="16" t="str">
        <f>IF(OR($D165="",$C165=""),"",IF(OR($D165="Buy",$D165="Reward"),SUM($E165),IF(OR($D165="Sell",$D165="Fee"),-SUM($E165),0)))</f>
        <v/>
      </c>
      <c r="K165" s="17" t="str">
        <f>IF(OR($D165="",$C165=""),"",IF($D165="Sell",IF(SUM($H165)&gt;0,-SUM($I165)*IF(SUM($E165)&gt;SUM($H165),SUM($H165),SUM($E165))/SUM($H165),-SUM($I165)),IF(OR($D165="Buy",$D165="Reward"),SUM($F165)+SUM($G165),0)))</f>
        <v/>
      </c>
      <c r="L165" s="17" t="str">
        <f>IF(OR($C165="",$D165&lt;&gt;"Sell"),"",IF(SUM($H165)&gt;0,SUM($F165)-SUM($G165)-SUM($I165)*IF(SUM($E165)&gt;SUM($H165),SUM($H165),SUM($E165))/SUM($H165),""))</f>
        <v/>
      </c>
      <c r="M165" s="20" t="str">
        <f>IF($D165="","",IF($C165="","Missing coin",IF(AND($D165&lt;&gt;"Buy",$D165&lt;&gt;"Sell",$D165&lt;&gt;"Fee",$D165&lt;&gt;"Reward",$D165&lt;&gt;"Transfer"),"Unknown type",IF(SUM($E165)&lt;=0,"Missing quantity",IF(COUNTIF('Portfolio'!$A$9:$A$58,$C165)=0,"Coin missing from the Portfolio tab",IF(AND($D165="Sell",SUM($E165)&gt;SUM($H165)+0.000000000001),"Sale larger than holdings",IF(AND($D165="Fee",SUM($E165)&gt;SUM($H165)+0.000000000001),"Fee larger than holdings",IF(AND(OR($D165="Buy",$D165="Sell"),SUM($F165)&lt;=0),"Missing amount",IF(AND(ISNUMBER($A165),SUM($A165)&lt;MAX($A$4:$A164)),"Date out of chronological order","OK")))))))))</f>
        <v/>
      </c>
    </row>
    <row r="166" spans="1:13" x14ac:dyDescent="0.25">
      <c r="A166" s="21"/>
      <c r="B166" s="13"/>
      <c r="C166" s="13"/>
      <c r="D166" s="13"/>
      <c r="E166" s="22"/>
      <c r="F166" s="14"/>
      <c r="G166" s="14"/>
      <c r="H166" s="16" t="str">
        <f>IF(OR($D166="",$C166=""),"",ROUND(SUMIFS($J$4:$J165,$C$4:$C165,$C166),10))</f>
        <v/>
      </c>
      <c r="I166" s="15" t="str">
        <f>IF(OR($D166="",$C166=""),"",ROUND(SUMIFS($K$4:$K165,$C$4:$C165,$C166),8))</f>
        <v/>
      </c>
      <c r="J166" s="16" t="str">
        <f>IF(OR($D166="",$C166=""),"",IF(OR($D166="Buy",$D166="Reward"),SUM($E166),IF(OR($D166="Sell",$D166="Fee"),-SUM($E166),0)))</f>
        <v/>
      </c>
      <c r="K166" s="17" t="str">
        <f>IF(OR($D166="",$C166=""),"",IF($D166="Sell",IF(SUM($H166)&gt;0,-SUM($I166)*IF(SUM($E166)&gt;SUM($H166),SUM($H166),SUM($E166))/SUM($H166),-SUM($I166)),IF(OR($D166="Buy",$D166="Reward"),SUM($F166)+SUM($G166),0)))</f>
        <v/>
      </c>
      <c r="L166" s="17" t="str">
        <f>IF(OR($C166="",$D166&lt;&gt;"Sell"),"",IF(SUM($H166)&gt;0,SUM($F166)-SUM($G166)-SUM($I166)*IF(SUM($E166)&gt;SUM($H166),SUM($H166),SUM($E166))/SUM($H166),""))</f>
        <v/>
      </c>
      <c r="M166" s="20" t="str">
        <f>IF($D166="","",IF($C166="","Missing coin",IF(AND($D166&lt;&gt;"Buy",$D166&lt;&gt;"Sell",$D166&lt;&gt;"Fee",$D166&lt;&gt;"Reward",$D166&lt;&gt;"Transfer"),"Unknown type",IF(SUM($E166)&lt;=0,"Missing quantity",IF(COUNTIF('Portfolio'!$A$9:$A$58,$C166)=0,"Coin missing from the Portfolio tab",IF(AND($D166="Sell",SUM($E166)&gt;SUM($H166)+0.000000000001),"Sale larger than holdings",IF(AND($D166="Fee",SUM($E166)&gt;SUM($H166)+0.000000000001),"Fee larger than holdings",IF(AND(OR($D166="Buy",$D166="Sell"),SUM($F166)&lt;=0),"Missing amount",IF(AND(ISNUMBER($A166),SUM($A166)&lt;MAX($A$4:$A165)),"Date out of chronological order","OK")))))))))</f>
        <v/>
      </c>
    </row>
    <row r="167" spans="1:13" x14ac:dyDescent="0.25">
      <c r="A167" s="21"/>
      <c r="B167" s="13"/>
      <c r="C167" s="13"/>
      <c r="D167" s="13"/>
      <c r="E167" s="22"/>
      <c r="F167" s="14"/>
      <c r="G167" s="14"/>
      <c r="H167" s="16" t="str">
        <f>IF(OR($D167="",$C167=""),"",ROUND(SUMIFS($J$4:$J166,$C$4:$C166,$C167),10))</f>
        <v/>
      </c>
      <c r="I167" s="15" t="str">
        <f>IF(OR($D167="",$C167=""),"",ROUND(SUMIFS($K$4:$K166,$C$4:$C166,$C167),8))</f>
        <v/>
      </c>
      <c r="J167" s="16" t="str">
        <f>IF(OR($D167="",$C167=""),"",IF(OR($D167="Buy",$D167="Reward"),SUM($E167),IF(OR($D167="Sell",$D167="Fee"),-SUM($E167),0)))</f>
        <v/>
      </c>
      <c r="K167" s="17" t="str">
        <f>IF(OR($D167="",$C167=""),"",IF($D167="Sell",IF(SUM($H167)&gt;0,-SUM($I167)*IF(SUM($E167)&gt;SUM($H167),SUM($H167),SUM($E167))/SUM($H167),-SUM($I167)),IF(OR($D167="Buy",$D167="Reward"),SUM($F167)+SUM($G167),0)))</f>
        <v/>
      </c>
      <c r="L167" s="17" t="str">
        <f>IF(OR($C167="",$D167&lt;&gt;"Sell"),"",IF(SUM($H167)&gt;0,SUM($F167)-SUM($G167)-SUM($I167)*IF(SUM($E167)&gt;SUM($H167),SUM($H167),SUM($E167))/SUM($H167),""))</f>
        <v/>
      </c>
      <c r="M167" s="20" t="str">
        <f>IF($D167="","",IF($C167="","Missing coin",IF(AND($D167&lt;&gt;"Buy",$D167&lt;&gt;"Sell",$D167&lt;&gt;"Fee",$D167&lt;&gt;"Reward",$D167&lt;&gt;"Transfer"),"Unknown type",IF(SUM($E167)&lt;=0,"Missing quantity",IF(COUNTIF('Portfolio'!$A$9:$A$58,$C167)=0,"Coin missing from the Portfolio tab",IF(AND($D167="Sell",SUM($E167)&gt;SUM($H167)+0.000000000001),"Sale larger than holdings",IF(AND($D167="Fee",SUM($E167)&gt;SUM($H167)+0.000000000001),"Fee larger than holdings",IF(AND(OR($D167="Buy",$D167="Sell"),SUM($F167)&lt;=0),"Missing amount",IF(AND(ISNUMBER($A167),SUM($A167)&lt;MAX($A$4:$A166)),"Date out of chronological order","OK")))))))))</f>
        <v/>
      </c>
    </row>
    <row r="168" spans="1:13" x14ac:dyDescent="0.25">
      <c r="A168" s="21"/>
      <c r="B168" s="13"/>
      <c r="C168" s="13"/>
      <c r="D168" s="13"/>
      <c r="E168" s="22"/>
      <c r="F168" s="14"/>
      <c r="G168" s="14"/>
      <c r="H168" s="16" t="str">
        <f>IF(OR($D168="",$C168=""),"",ROUND(SUMIFS($J$4:$J167,$C$4:$C167,$C168),10))</f>
        <v/>
      </c>
      <c r="I168" s="15" t="str">
        <f>IF(OR($D168="",$C168=""),"",ROUND(SUMIFS($K$4:$K167,$C$4:$C167,$C168),8))</f>
        <v/>
      </c>
      <c r="J168" s="16" t="str">
        <f>IF(OR($D168="",$C168=""),"",IF(OR($D168="Buy",$D168="Reward"),SUM($E168),IF(OR($D168="Sell",$D168="Fee"),-SUM($E168),0)))</f>
        <v/>
      </c>
      <c r="K168" s="17" t="str">
        <f>IF(OR($D168="",$C168=""),"",IF($D168="Sell",IF(SUM($H168)&gt;0,-SUM($I168)*IF(SUM($E168)&gt;SUM($H168),SUM($H168),SUM($E168))/SUM($H168),-SUM($I168)),IF(OR($D168="Buy",$D168="Reward"),SUM($F168)+SUM($G168),0)))</f>
        <v/>
      </c>
      <c r="L168" s="17" t="str">
        <f>IF(OR($C168="",$D168&lt;&gt;"Sell"),"",IF(SUM($H168)&gt;0,SUM($F168)-SUM($G168)-SUM($I168)*IF(SUM($E168)&gt;SUM($H168),SUM($H168),SUM($E168))/SUM($H168),""))</f>
        <v/>
      </c>
      <c r="M168" s="20" t="str">
        <f>IF($D168="","",IF($C168="","Missing coin",IF(AND($D168&lt;&gt;"Buy",$D168&lt;&gt;"Sell",$D168&lt;&gt;"Fee",$D168&lt;&gt;"Reward",$D168&lt;&gt;"Transfer"),"Unknown type",IF(SUM($E168)&lt;=0,"Missing quantity",IF(COUNTIF('Portfolio'!$A$9:$A$58,$C168)=0,"Coin missing from the Portfolio tab",IF(AND($D168="Sell",SUM($E168)&gt;SUM($H168)+0.000000000001),"Sale larger than holdings",IF(AND($D168="Fee",SUM($E168)&gt;SUM($H168)+0.000000000001),"Fee larger than holdings",IF(AND(OR($D168="Buy",$D168="Sell"),SUM($F168)&lt;=0),"Missing amount",IF(AND(ISNUMBER($A168),SUM($A168)&lt;MAX($A$4:$A167)),"Date out of chronological order","OK")))))))))</f>
        <v/>
      </c>
    </row>
    <row r="169" spans="1:13" x14ac:dyDescent="0.25">
      <c r="A169" s="21"/>
      <c r="B169" s="13"/>
      <c r="C169" s="13"/>
      <c r="D169" s="13"/>
      <c r="E169" s="22"/>
      <c r="F169" s="14"/>
      <c r="G169" s="14"/>
      <c r="H169" s="16" t="str">
        <f>IF(OR($D169="",$C169=""),"",ROUND(SUMIFS($J$4:$J168,$C$4:$C168,$C169),10))</f>
        <v/>
      </c>
      <c r="I169" s="15" t="str">
        <f>IF(OR($D169="",$C169=""),"",ROUND(SUMIFS($K$4:$K168,$C$4:$C168,$C169),8))</f>
        <v/>
      </c>
      <c r="J169" s="16" t="str">
        <f>IF(OR($D169="",$C169=""),"",IF(OR($D169="Buy",$D169="Reward"),SUM($E169),IF(OR($D169="Sell",$D169="Fee"),-SUM($E169),0)))</f>
        <v/>
      </c>
      <c r="K169" s="17" t="str">
        <f>IF(OR($D169="",$C169=""),"",IF($D169="Sell",IF(SUM($H169)&gt;0,-SUM($I169)*IF(SUM($E169)&gt;SUM($H169),SUM($H169),SUM($E169))/SUM($H169),-SUM($I169)),IF(OR($D169="Buy",$D169="Reward"),SUM($F169)+SUM($G169),0)))</f>
        <v/>
      </c>
      <c r="L169" s="17" t="str">
        <f>IF(OR($C169="",$D169&lt;&gt;"Sell"),"",IF(SUM($H169)&gt;0,SUM($F169)-SUM($G169)-SUM($I169)*IF(SUM($E169)&gt;SUM($H169),SUM($H169),SUM($E169))/SUM($H169),""))</f>
        <v/>
      </c>
      <c r="M169" s="20" t="str">
        <f>IF($D169="","",IF($C169="","Missing coin",IF(AND($D169&lt;&gt;"Buy",$D169&lt;&gt;"Sell",$D169&lt;&gt;"Fee",$D169&lt;&gt;"Reward",$D169&lt;&gt;"Transfer"),"Unknown type",IF(SUM($E169)&lt;=0,"Missing quantity",IF(COUNTIF('Portfolio'!$A$9:$A$58,$C169)=0,"Coin missing from the Portfolio tab",IF(AND($D169="Sell",SUM($E169)&gt;SUM($H169)+0.000000000001),"Sale larger than holdings",IF(AND($D169="Fee",SUM($E169)&gt;SUM($H169)+0.000000000001),"Fee larger than holdings",IF(AND(OR($D169="Buy",$D169="Sell"),SUM($F169)&lt;=0),"Missing amount",IF(AND(ISNUMBER($A169),SUM($A169)&lt;MAX($A$4:$A168)),"Date out of chronological order","OK")))))))))</f>
        <v/>
      </c>
    </row>
    <row r="170" spans="1:13" x14ac:dyDescent="0.25">
      <c r="A170" s="21"/>
      <c r="B170" s="13"/>
      <c r="C170" s="13"/>
      <c r="D170" s="13"/>
      <c r="E170" s="22"/>
      <c r="F170" s="14"/>
      <c r="G170" s="14"/>
      <c r="H170" s="16" t="str">
        <f>IF(OR($D170="",$C170=""),"",ROUND(SUMIFS($J$4:$J169,$C$4:$C169,$C170),10))</f>
        <v/>
      </c>
      <c r="I170" s="15" t="str">
        <f>IF(OR($D170="",$C170=""),"",ROUND(SUMIFS($K$4:$K169,$C$4:$C169,$C170),8))</f>
        <v/>
      </c>
      <c r="J170" s="16" t="str">
        <f>IF(OR($D170="",$C170=""),"",IF(OR($D170="Buy",$D170="Reward"),SUM($E170),IF(OR($D170="Sell",$D170="Fee"),-SUM($E170),0)))</f>
        <v/>
      </c>
      <c r="K170" s="17" t="str">
        <f>IF(OR($D170="",$C170=""),"",IF($D170="Sell",IF(SUM($H170)&gt;0,-SUM($I170)*IF(SUM($E170)&gt;SUM($H170),SUM($H170),SUM($E170))/SUM($H170),-SUM($I170)),IF(OR($D170="Buy",$D170="Reward"),SUM($F170)+SUM($G170),0)))</f>
        <v/>
      </c>
      <c r="L170" s="17" t="str">
        <f>IF(OR($C170="",$D170&lt;&gt;"Sell"),"",IF(SUM($H170)&gt;0,SUM($F170)-SUM($G170)-SUM($I170)*IF(SUM($E170)&gt;SUM($H170),SUM($H170),SUM($E170))/SUM($H170),""))</f>
        <v/>
      </c>
      <c r="M170" s="20" t="str">
        <f>IF($D170="","",IF($C170="","Missing coin",IF(AND($D170&lt;&gt;"Buy",$D170&lt;&gt;"Sell",$D170&lt;&gt;"Fee",$D170&lt;&gt;"Reward",$D170&lt;&gt;"Transfer"),"Unknown type",IF(SUM($E170)&lt;=0,"Missing quantity",IF(COUNTIF('Portfolio'!$A$9:$A$58,$C170)=0,"Coin missing from the Portfolio tab",IF(AND($D170="Sell",SUM($E170)&gt;SUM($H170)+0.000000000001),"Sale larger than holdings",IF(AND($D170="Fee",SUM($E170)&gt;SUM($H170)+0.000000000001),"Fee larger than holdings",IF(AND(OR($D170="Buy",$D170="Sell"),SUM($F170)&lt;=0),"Missing amount",IF(AND(ISNUMBER($A170),SUM($A170)&lt;MAX($A$4:$A169)),"Date out of chronological order","OK")))))))))</f>
        <v/>
      </c>
    </row>
    <row r="171" spans="1:13" x14ac:dyDescent="0.25">
      <c r="A171" s="21"/>
      <c r="B171" s="13"/>
      <c r="C171" s="13"/>
      <c r="D171" s="13"/>
      <c r="E171" s="22"/>
      <c r="F171" s="14"/>
      <c r="G171" s="14"/>
      <c r="H171" s="16" t="str">
        <f>IF(OR($D171="",$C171=""),"",ROUND(SUMIFS($J$4:$J170,$C$4:$C170,$C171),10))</f>
        <v/>
      </c>
      <c r="I171" s="15" t="str">
        <f>IF(OR($D171="",$C171=""),"",ROUND(SUMIFS($K$4:$K170,$C$4:$C170,$C171),8))</f>
        <v/>
      </c>
      <c r="J171" s="16" t="str">
        <f>IF(OR($D171="",$C171=""),"",IF(OR($D171="Buy",$D171="Reward"),SUM($E171),IF(OR($D171="Sell",$D171="Fee"),-SUM($E171),0)))</f>
        <v/>
      </c>
      <c r="K171" s="17" t="str">
        <f>IF(OR($D171="",$C171=""),"",IF($D171="Sell",IF(SUM($H171)&gt;0,-SUM($I171)*IF(SUM($E171)&gt;SUM($H171),SUM($H171),SUM($E171))/SUM($H171),-SUM($I171)),IF(OR($D171="Buy",$D171="Reward"),SUM($F171)+SUM($G171),0)))</f>
        <v/>
      </c>
      <c r="L171" s="17" t="str">
        <f>IF(OR($C171="",$D171&lt;&gt;"Sell"),"",IF(SUM($H171)&gt;0,SUM($F171)-SUM($G171)-SUM($I171)*IF(SUM($E171)&gt;SUM($H171),SUM($H171),SUM($E171))/SUM($H171),""))</f>
        <v/>
      </c>
      <c r="M171" s="20" t="str">
        <f>IF($D171="","",IF($C171="","Missing coin",IF(AND($D171&lt;&gt;"Buy",$D171&lt;&gt;"Sell",$D171&lt;&gt;"Fee",$D171&lt;&gt;"Reward",$D171&lt;&gt;"Transfer"),"Unknown type",IF(SUM($E171)&lt;=0,"Missing quantity",IF(COUNTIF('Portfolio'!$A$9:$A$58,$C171)=0,"Coin missing from the Portfolio tab",IF(AND($D171="Sell",SUM($E171)&gt;SUM($H171)+0.000000000001),"Sale larger than holdings",IF(AND($D171="Fee",SUM($E171)&gt;SUM($H171)+0.000000000001),"Fee larger than holdings",IF(AND(OR($D171="Buy",$D171="Sell"),SUM($F171)&lt;=0),"Missing amount",IF(AND(ISNUMBER($A171),SUM($A171)&lt;MAX($A$4:$A170)),"Date out of chronological order","OK")))))))))</f>
        <v/>
      </c>
    </row>
    <row r="172" spans="1:13" x14ac:dyDescent="0.25">
      <c r="A172" s="21"/>
      <c r="B172" s="13"/>
      <c r="C172" s="13"/>
      <c r="D172" s="13"/>
      <c r="E172" s="22"/>
      <c r="F172" s="14"/>
      <c r="G172" s="14"/>
      <c r="H172" s="16" t="str">
        <f>IF(OR($D172="",$C172=""),"",ROUND(SUMIFS($J$4:$J171,$C$4:$C171,$C172),10))</f>
        <v/>
      </c>
      <c r="I172" s="15" t="str">
        <f>IF(OR($D172="",$C172=""),"",ROUND(SUMIFS($K$4:$K171,$C$4:$C171,$C172),8))</f>
        <v/>
      </c>
      <c r="J172" s="16" t="str">
        <f>IF(OR($D172="",$C172=""),"",IF(OR($D172="Buy",$D172="Reward"),SUM($E172),IF(OR($D172="Sell",$D172="Fee"),-SUM($E172),0)))</f>
        <v/>
      </c>
      <c r="K172" s="17" t="str">
        <f>IF(OR($D172="",$C172=""),"",IF($D172="Sell",IF(SUM($H172)&gt;0,-SUM($I172)*IF(SUM($E172)&gt;SUM($H172),SUM($H172),SUM($E172))/SUM($H172),-SUM($I172)),IF(OR($D172="Buy",$D172="Reward"),SUM($F172)+SUM($G172),0)))</f>
        <v/>
      </c>
      <c r="L172" s="17" t="str">
        <f>IF(OR($C172="",$D172&lt;&gt;"Sell"),"",IF(SUM($H172)&gt;0,SUM($F172)-SUM($G172)-SUM($I172)*IF(SUM($E172)&gt;SUM($H172),SUM($H172),SUM($E172))/SUM($H172),""))</f>
        <v/>
      </c>
      <c r="M172" s="20" t="str">
        <f>IF($D172="","",IF($C172="","Missing coin",IF(AND($D172&lt;&gt;"Buy",$D172&lt;&gt;"Sell",$D172&lt;&gt;"Fee",$D172&lt;&gt;"Reward",$D172&lt;&gt;"Transfer"),"Unknown type",IF(SUM($E172)&lt;=0,"Missing quantity",IF(COUNTIF('Portfolio'!$A$9:$A$58,$C172)=0,"Coin missing from the Portfolio tab",IF(AND($D172="Sell",SUM($E172)&gt;SUM($H172)+0.000000000001),"Sale larger than holdings",IF(AND($D172="Fee",SUM($E172)&gt;SUM($H172)+0.000000000001),"Fee larger than holdings",IF(AND(OR($D172="Buy",$D172="Sell"),SUM($F172)&lt;=0),"Missing amount",IF(AND(ISNUMBER($A172),SUM($A172)&lt;MAX($A$4:$A171)),"Date out of chronological order","OK")))))))))</f>
        <v/>
      </c>
    </row>
    <row r="173" spans="1:13" x14ac:dyDescent="0.25">
      <c r="A173" s="21"/>
      <c r="B173" s="13"/>
      <c r="C173" s="13"/>
      <c r="D173" s="13"/>
      <c r="E173" s="22"/>
      <c r="F173" s="14"/>
      <c r="G173" s="14"/>
      <c r="H173" s="16" t="str">
        <f>IF(OR($D173="",$C173=""),"",ROUND(SUMIFS($J$4:$J172,$C$4:$C172,$C173),10))</f>
        <v/>
      </c>
      <c r="I173" s="15" t="str">
        <f>IF(OR($D173="",$C173=""),"",ROUND(SUMIFS($K$4:$K172,$C$4:$C172,$C173),8))</f>
        <v/>
      </c>
      <c r="J173" s="16" t="str">
        <f>IF(OR($D173="",$C173=""),"",IF(OR($D173="Buy",$D173="Reward"),SUM($E173),IF(OR($D173="Sell",$D173="Fee"),-SUM($E173),0)))</f>
        <v/>
      </c>
      <c r="K173" s="17" t="str">
        <f>IF(OR($D173="",$C173=""),"",IF($D173="Sell",IF(SUM($H173)&gt;0,-SUM($I173)*IF(SUM($E173)&gt;SUM($H173),SUM($H173),SUM($E173))/SUM($H173),-SUM($I173)),IF(OR($D173="Buy",$D173="Reward"),SUM($F173)+SUM($G173),0)))</f>
        <v/>
      </c>
      <c r="L173" s="17" t="str">
        <f>IF(OR($C173="",$D173&lt;&gt;"Sell"),"",IF(SUM($H173)&gt;0,SUM($F173)-SUM($G173)-SUM($I173)*IF(SUM($E173)&gt;SUM($H173),SUM($H173),SUM($E173))/SUM($H173),""))</f>
        <v/>
      </c>
      <c r="M173" s="20" t="str">
        <f>IF($D173="","",IF($C173="","Missing coin",IF(AND($D173&lt;&gt;"Buy",$D173&lt;&gt;"Sell",$D173&lt;&gt;"Fee",$D173&lt;&gt;"Reward",$D173&lt;&gt;"Transfer"),"Unknown type",IF(SUM($E173)&lt;=0,"Missing quantity",IF(COUNTIF('Portfolio'!$A$9:$A$58,$C173)=0,"Coin missing from the Portfolio tab",IF(AND($D173="Sell",SUM($E173)&gt;SUM($H173)+0.000000000001),"Sale larger than holdings",IF(AND($D173="Fee",SUM($E173)&gt;SUM($H173)+0.000000000001),"Fee larger than holdings",IF(AND(OR($D173="Buy",$D173="Sell"),SUM($F173)&lt;=0),"Missing amount",IF(AND(ISNUMBER($A173),SUM($A173)&lt;MAX($A$4:$A172)),"Date out of chronological order","OK")))))))))</f>
        <v/>
      </c>
    </row>
    <row r="174" spans="1:13" x14ac:dyDescent="0.25">
      <c r="A174" s="21"/>
      <c r="B174" s="13"/>
      <c r="C174" s="13"/>
      <c r="D174" s="13"/>
      <c r="E174" s="22"/>
      <c r="F174" s="14"/>
      <c r="G174" s="14"/>
      <c r="H174" s="16" t="str">
        <f>IF(OR($D174="",$C174=""),"",ROUND(SUMIFS($J$4:$J173,$C$4:$C173,$C174),10))</f>
        <v/>
      </c>
      <c r="I174" s="15" t="str">
        <f>IF(OR($D174="",$C174=""),"",ROUND(SUMIFS($K$4:$K173,$C$4:$C173,$C174),8))</f>
        <v/>
      </c>
      <c r="J174" s="16" t="str">
        <f>IF(OR($D174="",$C174=""),"",IF(OR($D174="Buy",$D174="Reward"),SUM($E174),IF(OR($D174="Sell",$D174="Fee"),-SUM($E174),0)))</f>
        <v/>
      </c>
      <c r="K174" s="17" t="str">
        <f>IF(OR($D174="",$C174=""),"",IF($D174="Sell",IF(SUM($H174)&gt;0,-SUM($I174)*IF(SUM($E174)&gt;SUM($H174),SUM($H174),SUM($E174))/SUM($H174),-SUM($I174)),IF(OR($D174="Buy",$D174="Reward"),SUM($F174)+SUM($G174),0)))</f>
        <v/>
      </c>
      <c r="L174" s="17" t="str">
        <f>IF(OR($C174="",$D174&lt;&gt;"Sell"),"",IF(SUM($H174)&gt;0,SUM($F174)-SUM($G174)-SUM($I174)*IF(SUM($E174)&gt;SUM($H174),SUM($H174),SUM($E174))/SUM($H174),""))</f>
        <v/>
      </c>
      <c r="M174" s="20" t="str">
        <f>IF($D174="","",IF($C174="","Missing coin",IF(AND($D174&lt;&gt;"Buy",$D174&lt;&gt;"Sell",$D174&lt;&gt;"Fee",$D174&lt;&gt;"Reward",$D174&lt;&gt;"Transfer"),"Unknown type",IF(SUM($E174)&lt;=0,"Missing quantity",IF(COUNTIF('Portfolio'!$A$9:$A$58,$C174)=0,"Coin missing from the Portfolio tab",IF(AND($D174="Sell",SUM($E174)&gt;SUM($H174)+0.000000000001),"Sale larger than holdings",IF(AND($D174="Fee",SUM($E174)&gt;SUM($H174)+0.000000000001),"Fee larger than holdings",IF(AND(OR($D174="Buy",$D174="Sell"),SUM($F174)&lt;=0),"Missing amount",IF(AND(ISNUMBER($A174),SUM($A174)&lt;MAX($A$4:$A173)),"Date out of chronological order","OK")))))))))</f>
        <v/>
      </c>
    </row>
    <row r="175" spans="1:13" x14ac:dyDescent="0.25">
      <c r="A175" s="21"/>
      <c r="B175" s="13"/>
      <c r="C175" s="13"/>
      <c r="D175" s="13"/>
      <c r="E175" s="22"/>
      <c r="F175" s="14"/>
      <c r="G175" s="14"/>
      <c r="H175" s="16" t="str">
        <f>IF(OR($D175="",$C175=""),"",ROUND(SUMIFS($J$4:$J174,$C$4:$C174,$C175),10))</f>
        <v/>
      </c>
      <c r="I175" s="15" t="str">
        <f>IF(OR($D175="",$C175=""),"",ROUND(SUMIFS($K$4:$K174,$C$4:$C174,$C175),8))</f>
        <v/>
      </c>
      <c r="J175" s="16" t="str">
        <f>IF(OR($D175="",$C175=""),"",IF(OR($D175="Buy",$D175="Reward"),SUM($E175),IF(OR($D175="Sell",$D175="Fee"),-SUM($E175),0)))</f>
        <v/>
      </c>
      <c r="K175" s="17" t="str">
        <f>IF(OR($D175="",$C175=""),"",IF($D175="Sell",IF(SUM($H175)&gt;0,-SUM($I175)*IF(SUM($E175)&gt;SUM($H175),SUM($H175),SUM($E175))/SUM($H175),-SUM($I175)),IF(OR($D175="Buy",$D175="Reward"),SUM($F175)+SUM($G175),0)))</f>
        <v/>
      </c>
      <c r="L175" s="17" t="str">
        <f>IF(OR($C175="",$D175&lt;&gt;"Sell"),"",IF(SUM($H175)&gt;0,SUM($F175)-SUM($G175)-SUM($I175)*IF(SUM($E175)&gt;SUM($H175),SUM($H175),SUM($E175))/SUM($H175),""))</f>
        <v/>
      </c>
      <c r="M175" s="20" t="str">
        <f>IF($D175="","",IF($C175="","Missing coin",IF(AND($D175&lt;&gt;"Buy",$D175&lt;&gt;"Sell",$D175&lt;&gt;"Fee",$D175&lt;&gt;"Reward",$D175&lt;&gt;"Transfer"),"Unknown type",IF(SUM($E175)&lt;=0,"Missing quantity",IF(COUNTIF('Portfolio'!$A$9:$A$58,$C175)=0,"Coin missing from the Portfolio tab",IF(AND($D175="Sell",SUM($E175)&gt;SUM($H175)+0.000000000001),"Sale larger than holdings",IF(AND($D175="Fee",SUM($E175)&gt;SUM($H175)+0.000000000001),"Fee larger than holdings",IF(AND(OR($D175="Buy",$D175="Sell"),SUM($F175)&lt;=0),"Missing amount",IF(AND(ISNUMBER($A175),SUM($A175)&lt;MAX($A$4:$A174)),"Date out of chronological order","OK")))))))))</f>
        <v/>
      </c>
    </row>
    <row r="176" spans="1:13" x14ac:dyDescent="0.25">
      <c r="A176" s="21"/>
      <c r="B176" s="13"/>
      <c r="C176" s="13"/>
      <c r="D176" s="13"/>
      <c r="E176" s="22"/>
      <c r="F176" s="14"/>
      <c r="G176" s="14"/>
      <c r="H176" s="16" t="str">
        <f>IF(OR($D176="",$C176=""),"",ROUND(SUMIFS($J$4:$J175,$C$4:$C175,$C176),10))</f>
        <v/>
      </c>
      <c r="I176" s="15" t="str">
        <f>IF(OR($D176="",$C176=""),"",ROUND(SUMIFS($K$4:$K175,$C$4:$C175,$C176),8))</f>
        <v/>
      </c>
      <c r="J176" s="16" t="str">
        <f>IF(OR($D176="",$C176=""),"",IF(OR($D176="Buy",$D176="Reward"),SUM($E176),IF(OR($D176="Sell",$D176="Fee"),-SUM($E176),0)))</f>
        <v/>
      </c>
      <c r="K176" s="17" t="str">
        <f>IF(OR($D176="",$C176=""),"",IF($D176="Sell",IF(SUM($H176)&gt;0,-SUM($I176)*IF(SUM($E176)&gt;SUM($H176),SUM($H176),SUM($E176))/SUM($H176),-SUM($I176)),IF(OR($D176="Buy",$D176="Reward"),SUM($F176)+SUM($G176),0)))</f>
        <v/>
      </c>
      <c r="L176" s="17" t="str">
        <f>IF(OR($C176="",$D176&lt;&gt;"Sell"),"",IF(SUM($H176)&gt;0,SUM($F176)-SUM($G176)-SUM($I176)*IF(SUM($E176)&gt;SUM($H176),SUM($H176),SUM($E176))/SUM($H176),""))</f>
        <v/>
      </c>
      <c r="M176" s="20" t="str">
        <f>IF($D176="","",IF($C176="","Missing coin",IF(AND($D176&lt;&gt;"Buy",$D176&lt;&gt;"Sell",$D176&lt;&gt;"Fee",$D176&lt;&gt;"Reward",$D176&lt;&gt;"Transfer"),"Unknown type",IF(SUM($E176)&lt;=0,"Missing quantity",IF(COUNTIF('Portfolio'!$A$9:$A$58,$C176)=0,"Coin missing from the Portfolio tab",IF(AND($D176="Sell",SUM($E176)&gt;SUM($H176)+0.000000000001),"Sale larger than holdings",IF(AND($D176="Fee",SUM($E176)&gt;SUM($H176)+0.000000000001),"Fee larger than holdings",IF(AND(OR($D176="Buy",$D176="Sell"),SUM($F176)&lt;=0),"Missing amount",IF(AND(ISNUMBER($A176),SUM($A176)&lt;MAX($A$4:$A175)),"Date out of chronological order","OK")))))))))</f>
        <v/>
      </c>
    </row>
    <row r="177" spans="1:13" x14ac:dyDescent="0.25">
      <c r="A177" s="21"/>
      <c r="B177" s="13"/>
      <c r="C177" s="13"/>
      <c r="D177" s="13"/>
      <c r="E177" s="22"/>
      <c r="F177" s="14"/>
      <c r="G177" s="14"/>
      <c r="H177" s="16" t="str">
        <f>IF(OR($D177="",$C177=""),"",ROUND(SUMIFS($J$4:$J176,$C$4:$C176,$C177),10))</f>
        <v/>
      </c>
      <c r="I177" s="15" t="str">
        <f>IF(OR($D177="",$C177=""),"",ROUND(SUMIFS($K$4:$K176,$C$4:$C176,$C177),8))</f>
        <v/>
      </c>
      <c r="J177" s="16" t="str">
        <f>IF(OR($D177="",$C177=""),"",IF(OR($D177="Buy",$D177="Reward"),SUM($E177),IF(OR($D177="Sell",$D177="Fee"),-SUM($E177),0)))</f>
        <v/>
      </c>
      <c r="K177" s="17" t="str">
        <f>IF(OR($D177="",$C177=""),"",IF($D177="Sell",IF(SUM($H177)&gt;0,-SUM($I177)*IF(SUM($E177)&gt;SUM($H177),SUM($H177),SUM($E177))/SUM($H177),-SUM($I177)),IF(OR($D177="Buy",$D177="Reward"),SUM($F177)+SUM($G177),0)))</f>
        <v/>
      </c>
      <c r="L177" s="17" t="str">
        <f>IF(OR($C177="",$D177&lt;&gt;"Sell"),"",IF(SUM($H177)&gt;0,SUM($F177)-SUM($G177)-SUM($I177)*IF(SUM($E177)&gt;SUM($H177),SUM($H177),SUM($E177))/SUM($H177),""))</f>
        <v/>
      </c>
      <c r="M177" s="20" t="str">
        <f>IF($D177="","",IF($C177="","Missing coin",IF(AND($D177&lt;&gt;"Buy",$D177&lt;&gt;"Sell",$D177&lt;&gt;"Fee",$D177&lt;&gt;"Reward",$D177&lt;&gt;"Transfer"),"Unknown type",IF(SUM($E177)&lt;=0,"Missing quantity",IF(COUNTIF('Portfolio'!$A$9:$A$58,$C177)=0,"Coin missing from the Portfolio tab",IF(AND($D177="Sell",SUM($E177)&gt;SUM($H177)+0.000000000001),"Sale larger than holdings",IF(AND($D177="Fee",SUM($E177)&gt;SUM($H177)+0.000000000001),"Fee larger than holdings",IF(AND(OR($D177="Buy",$D177="Sell"),SUM($F177)&lt;=0),"Missing amount",IF(AND(ISNUMBER($A177),SUM($A177)&lt;MAX($A$4:$A176)),"Date out of chronological order","OK")))))))))</f>
        <v/>
      </c>
    </row>
    <row r="178" spans="1:13" x14ac:dyDescent="0.25">
      <c r="A178" s="21"/>
      <c r="B178" s="13"/>
      <c r="C178" s="13"/>
      <c r="D178" s="13"/>
      <c r="E178" s="22"/>
      <c r="F178" s="14"/>
      <c r="G178" s="14"/>
      <c r="H178" s="16" t="str">
        <f>IF(OR($D178="",$C178=""),"",ROUND(SUMIFS($J$4:$J177,$C$4:$C177,$C178),10))</f>
        <v/>
      </c>
      <c r="I178" s="15" t="str">
        <f>IF(OR($D178="",$C178=""),"",ROUND(SUMIFS($K$4:$K177,$C$4:$C177,$C178),8))</f>
        <v/>
      </c>
      <c r="J178" s="16" t="str">
        <f>IF(OR($D178="",$C178=""),"",IF(OR($D178="Buy",$D178="Reward"),SUM($E178),IF(OR($D178="Sell",$D178="Fee"),-SUM($E178),0)))</f>
        <v/>
      </c>
      <c r="K178" s="17" t="str">
        <f>IF(OR($D178="",$C178=""),"",IF($D178="Sell",IF(SUM($H178)&gt;0,-SUM($I178)*IF(SUM($E178)&gt;SUM($H178),SUM($H178),SUM($E178))/SUM($H178),-SUM($I178)),IF(OR($D178="Buy",$D178="Reward"),SUM($F178)+SUM($G178),0)))</f>
        <v/>
      </c>
      <c r="L178" s="17" t="str">
        <f>IF(OR($C178="",$D178&lt;&gt;"Sell"),"",IF(SUM($H178)&gt;0,SUM($F178)-SUM($G178)-SUM($I178)*IF(SUM($E178)&gt;SUM($H178),SUM($H178),SUM($E178))/SUM($H178),""))</f>
        <v/>
      </c>
      <c r="M178" s="20" t="str">
        <f>IF($D178="","",IF($C178="","Missing coin",IF(AND($D178&lt;&gt;"Buy",$D178&lt;&gt;"Sell",$D178&lt;&gt;"Fee",$D178&lt;&gt;"Reward",$D178&lt;&gt;"Transfer"),"Unknown type",IF(SUM($E178)&lt;=0,"Missing quantity",IF(COUNTIF('Portfolio'!$A$9:$A$58,$C178)=0,"Coin missing from the Portfolio tab",IF(AND($D178="Sell",SUM($E178)&gt;SUM($H178)+0.000000000001),"Sale larger than holdings",IF(AND($D178="Fee",SUM($E178)&gt;SUM($H178)+0.000000000001),"Fee larger than holdings",IF(AND(OR($D178="Buy",$D178="Sell"),SUM($F178)&lt;=0),"Missing amount",IF(AND(ISNUMBER($A178),SUM($A178)&lt;MAX($A$4:$A177)),"Date out of chronological order","OK")))))))))</f>
        <v/>
      </c>
    </row>
    <row r="179" spans="1:13" x14ac:dyDescent="0.25">
      <c r="A179" s="21"/>
      <c r="B179" s="13"/>
      <c r="C179" s="13"/>
      <c r="D179" s="13"/>
      <c r="E179" s="22"/>
      <c r="F179" s="14"/>
      <c r="G179" s="14"/>
      <c r="H179" s="16" t="str">
        <f>IF(OR($D179="",$C179=""),"",ROUND(SUMIFS($J$4:$J178,$C$4:$C178,$C179),10))</f>
        <v/>
      </c>
      <c r="I179" s="15" t="str">
        <f>IF(OR($D179="",$C179=""),"",ROUND(SUMIFS($K$4:$K178,$C$4:$C178,$C179),8))</f>
        <v/>
      </c>
      <c r="J179" s="16" t="str">
        <f>IF(OR($D179="",$C179=""),"",IF(OR($D179="Buy",$D179="Reward"),SUM($E179),IF(OR($D179="Sell",$D179="Fee"),-SUM($E179),0)))</f>
        <v/>
      </c>
      <c r="K179" s="17" t="str">
        <f>IF(OR($D179="",$C179=""),"",IF($D179="Sell",IF(SUM($H179)&gt;0,-SUM($I179)*IF(SUM($E179)&gt;SUM($H179),SUM($H179),SUM($E179))/SUM($H179),-SUM($I179)),IF(OR($D179="Buy",$D179="Reward"),SUM($F179)+SUM($G179),0)))</f>
        <v/>
      </c>
      <c r="L179" s="17" t="str">
        <f>IF(OR($C179="",$D179&lt;&gt;"Sell"),"",IF(SUM($H179)&gt;0,SUM($F179)-SUM($G179)-SUM($I179)*IF(SUM($E179)&gt;SUM($H179),SUM($H179),SUM($E179))/SUM($H179),""))</f>
        <v/>
      </c>
      <c r="M179" s="20" t="str">
        <f>IF($D179="","",IF($C179="","Missing coin",IF(AND($D179&lt;&gt;"Buy",$D179&lt;&gt;"Sell",$D179&lt;&gt;"Fee",$D179&lt;&gt;"Reward",$D179&lt;&gt;"Transfer"),"Unknown type",IF(SUM($E179)&lt;=0,"Missing quantity",IF(COUNTIF('Portfolio'!$A$9:$A$58,$C179)=0,"Coin missing from the Portfolio tab",IF(AND($D179="Sell",SUM($E179)&gt;SUM($H179)+0.000000000001),"Sale larger than holdings",IF(AND($D179="Fee",SUM($E179)&gt;SUM($H179)+0.000000000001),"Fee larger than holdings",IF(AND(OR($D179="Buy",$D179="Sell"),SUM($F179)&lt;=0),"Missing amount",IF(AND(ISNUMBER($A179),SUM($A179)&lt;MAX($A$4:$A178)),"Date out of chronological order","OK")))))))))</f>
        <v/>
      </c>
    </row>
    <row r="180" spans="1:13" x14ac:dyDescent="0.25">
      <c r="A180" s="21"/>
      <c r="B180" s="13"/>
      <c r="C180" s="13"/>
      <c r="D180" s="13"/>
      <c r="E180" s="22"/>
      <c r="F180" s="14"/>
      <c r="G180" s="14"/>
      <c r="H180" s="16" t="str">
        <f>IF(OR($D180="",$C180=""),"",ROUND(SUMIFS($J$4:$J179,$C$4:$C179,$C180),10))</f>
        <v/>
      </c>
      <c r="I180" s="15" t="str">
        <f>IF(OR($D180="",$C180=""),"",ROUND(SUMIFS($K$4:$K179,$C$4:$C179,$C180),8))</f>
        <v/>
      </c>
      <c r="J180" s="16" t="str">
        <f>IF(OR($D180="",$C180=""),"",IF(OR($D180="Buy",$D180="Reward"),SUM($E180),IF(OR($D180="Sell",$D180="Fee"),-SUM($E180),0)))</f>
        <v/>
      </c>
      <c r="K180" s="17" t="str">
        <f>IF(OR($D180="",$C180=""),"",IF($D180="Sell",IF(SUM($H180)&gt;0,-SUM($I180)*IF(SUM($E180)&gt;SUM($H180),SUM($H180),SUM($E180))/SUM($H180),-SUM($I180)),IF(OR($D180="Buy",$D180="Reward"),SUM($F180)+SUM($G180),0)))</f>
        <v/>
      </c>
      <c r="L180" s="17" t="str">
        <f>IF(OR($C180="",$D180&lt;&gt;"Sell"),"",IF(SUM($H180)&gt;0,SUM($F180)-SUM($G180)-SUM($I180)*IF(SUM($E180)&gt;SUM($H180),SUM($H180),SUM($E180))/SUM($H180),""))</f>
        <v/>
      </c>
      <c r="M180" s="20" t="str">
        <f>IF($D180="","",IF($C180="","Missing coin",IF(AND($D180&lt;&gt;"Buy",$D180&lt;&gt;"Sell",$D180&lt;&gt;"Fee",$D180&lt;&gt;"Reward",$D180&lt;&gt;"Transfer"),"Unknown type",IF(SUM($E180)&lt;=0,"Missing quantity",IF(COUNTIF('Portfolio'!$A$9:$A$58,$C180)=0,"Coin missing from the Portfolio tab",IF(AND($D180="Sell",SUM($E180)&gt;SUM($H180)+0.000000000001),"Sale larger than holdings",IF(AND($D180="Fee",SUM($E180)&gt;SUM($H180)+0.000000000001),"Fee larger than holdings",IF(AND(OR($D180="Buy",$D180="Sell"),SUM($F180)&lt;=0),"Missing amount",IF(AND(ISNUMBER($A180),SUM($A180)&lt;MAX($A$4:$A179)),"Date out of chronological order","OK")))))))))</f>
        <v/>
      </c>
    </row>
    <row r="181" spans="1:13" x14ac:dyDescent="0.25">
      <c r="A181" s="21"/>
      <c r="B181" s="13"/>
      <c r="C181" s="13"/>
      <c r="D181" s="13"/>
      <c r="E181" s="22"/>
      <c r="F181" s="14"/>
      <c r="G181" s="14"/>
      <c r="H181" s="16" t="str">
        <f>IF(OR($D181="",$C181=""),"",ROUND(SUMIFS($J$4:$J180,$C$4:$C180,$C181),10))</f>
        <v/>
      </c>
      <c r="I181" s="15" t="str">
        <f>IF(OR($D181="",$C181=""),"",ROUND(SUMIFS($K$4:$K180,$C$4:$C180,$C181),8))</f>
        <v/>
      </c>
      <c r="J181" s="16" t="str">
        <f>IF(OR($D181="",$C181=""),"",IF(OR($D181="Buy",$D181="Reward"),SUM($E181),IF(OR($D181="Sell",$D181="Fee"),-SUM($E181),0)))</f>
        <v/>
      </c>
      <c r="K181" s="17" t="str">
        <f>IF(OR($D181="",$C181=""),"",IF($D181="Sell",IF(SUM($H181)&gt;0,-SUM($I181)*IF(SUM($E181)&gt;SUM($H181),SUM($H181),SUM($E181))/SUM($H181),-SUM($I181)),IF(OR($D181="Buy",$D181="Reward"),SUM($F181)+SUM($G181),0)))</f>
        <v/>
      </c>
      <c r="L181" s="17" t="str">
        <f>IF(OR($C181="",$D181&lt;&gt;"Sell"),"",IF(SUM($H181)&gt;0,SUM($F181)-SUM($G181)-SUM($I181)*IF(SUM($E181)&gt;SUM($H181),SUM($H181),SUM($E181))/SUM($H181),""))</f>
        <v/>
      </c>
      <c r="M181" s="20" t="str">
        <f>IF($D181="","",IF($C181="","Missing coin",IF(AND($D181&lt;&gt;"Buy",$D181&lt;&gt;"Sell",$D181&lt;&gt;"Fee",$D181&lt;&gt;"Reward",$D181&lt;&gt;"Transfer"),"Unknown type",IF(SUM($E181)&lt;=0,"Missing quantity",IF(COUNTIF('Portfolio'!$A$9:$A$58,$C181)=0,"Coin missing from the Portfolio tab",IF(AND($D181="Sell",SUM($E181)&gt;SUM($H181)+0.000000000001),"Sale larger than holdings",IF(AND($D181="Fee",SUM($E181)&gt;SUM($H181)+0.000000000001),"Fee larger than holdings",IF(AND(OR($D181="Buy",$D181="Sell"),SUM($F181)&lt;=0),"Missing amount",IF(AND(ISNUMBER($A181),SUM($A181)&lt;MAX($A$4:$A180)),"Date out of chronological order","OK")))))))))</f>
        <v/>
      </c>
    </row>
    <row r="182" spans="1:13" x14ac:dyDescent="0.25">
      <c r="A182" s="21"/>
      <c r="B182" s="13"/>
      <c r="C182" s="13"/>
      <c r="D182" s="13"/>
      <c r="E182" s="22"/>
      <c r="F182" s="14"/>
      <c r="G182" s="14"/>
      <c r="H182" s="16" t="str">
        <f>IF(OR($D182="",$C182=""),"",ROUND(SUMIFS($J$4:$J181,$C$4:$C181,$C182),10))</f>
        <v/>
      </c>
      <c r="I182" s="15" t="str">
        <f>IF(OR($D182="",$C182=""),"",ROUND(SUMIFS($K$4:$K181,$C$4:$C181,$C182),8))</f>
        <v/>
      </c>
      <c r="J182" s="16" t="str">
        <f>IF(OR($D182="",$C182=""),"",IF(OR($D182="Buy",$D182="Reward"),SUM($E182),IF(OR($D182="Sell",$D182="Fee"),-SUM($E182),0)))</f>
        <v/>
      </c>
      <c r="K182" s="17" t="str">
        <f>IF(OR($D182="",$C182=""),"",IF($D182="Sell",IF(SUM($H182)&gt;0,-SUM($I182)*IF(SUM($E182)&gt;SUM($H182),SUM($H182),SUM($E182))/SUM($H182),-SUM($I182)),IF(OR($D182="Buy",$D182="Reward"),SUM($F182)+SUM($G182),0)))</f>
        <v/>
      </c>
      <c r="L182" s="17" t="str">
        <f>IF(OR($C182="",$D182&lt;&gt;"Sell"),"",IF(SUM($H182)&gt;0,SUM($F182)-SUM($G182)-SUM($I182)*IF(SUM($E182)&gt;SUM($H182),SUM($H182),SUM($E182))/SUM($H182),""))</f>
        <v/>
      </c>
      <c r="M182" s="20" t="str">
        <f>IF($D182="","",IF($C182="","Missing coin",IF(AND($D182&lt;&gt;"Buy",$D182&lt;&gt;"Sell",$D182&lt;&gt;"Fee",$D182&lt;&gt;"Reward",$D182&lt;&gt;"Transfer"),"Unknown type",IF(SUM($E182)&lt;=0,"Missing quantity",IF(COUNTIF('Portfolio'!$A$9:$A$58,$C182)=0,"Coin missing from the Portfolio tab",IF(AND($D182="Sell",SUM($E182)&gt;SUM($H182)+0.000000000001),"Sale larger than holdings",IF(AND($D182="Fee",SUM($E182)&gt;SUM($H182)+0.000000000001),"Fee larger than holdings",IF(AND(OR($D182="Buy",$D182="Sell"),SUM($F182)&lt;=0),"Missing amount",IF(AND(ISNUMBER($A182),SUM($A182)&lt;MAX($A$4:$A181)),"Date out of chronological order","OK")))))))))</f>
        <v/>
      </c>
    </row>
    <row r="183" spans="1:13" x14ac:dyDescent="0.25">
      <c r="A183" s="21"/>
      <c r="B183" s="13"/>
      <c r="C183" s="13"/>
      <c r="D183" s="13"/>
      <c r="E183" s="22"/>
      <c r="F183" s="14"/>
      <c r="G183" s="14"/>
      <c r="H183" s="16" t="str">
        <f>IF(OR($D183="",$C183=""),"",ROUND(SUMIFS($J$4:$J182,$C$4:$C182,$C183),10))</f>
        <v/>
      </c>
      <c r="I183" s="15" t="str">
        <f>IF(OR($D183="",$C183=""),"",ROUND(SUMIFS($K$4:$K182,$C$4:$C182,$C183),8))</f>
        <v/>
      </c>
      <c r="J183" s="16" t="str">
        <f>IF(OR($D183="",$C183=""),"",IF(OR($D183="Buy",$D183="Reward"),SUM($E183),IF(OR($D183="Sell",$D183="Fee"),-SUM($E183),0)))</f>
        <v/>
      </c>
      <c r="K183" s="17" t="str">
        <f>IF(OR($D183="",$C183=""),"",IF($D183="Sell",IF(SUM($H183)&gt;0,-SUM($I183)*IF(SUM($E183)&gt;SUM($H183),SUM($H183),SUM($E183))/SUM($H183),-SUM($I183)),IF(OR($D183="Buy",$D183="Reward"),SUM($F183)+SUM($G183),0)))</f>
        <v/>
      </c>
      <c r="L183" s="17" t="str">
        <f>IF(OR($C183="",$D183&lt;&gt;"Sell"),"",IF(SUM($H183)&gt;0,SUM($F183)-SUM($G183)-SUM($I183)*IF(SUM($E183)&gt;SUM($H183),SUM($H183),SUM($E183))/SUM($H183),""))</f>
        <v/>
      </c>
      <c r="M183" s="20" t="str">
        <f>IF($D183="","",IF($C183="","Missing coin",IF(AND($D183&lt;&gt;"Buy",$D183&lt;&gt;"Sell",$D183&lt;&gt;"Fee",$D183&lt;&gt;"Reward",$D183&lt;&gt;"Transfer"),"Unknown type",IF(SUM($E183)&lt;=0,"Missing quantity",IF(COUNTIF('Portfolio'!$A$9:$A$58,$C183)=0,"Coin missing from the Portfolio tab",IF(AND($D183="Sell",SUM($E183)&gt;SUM($H183)+0.000000000001),"Sale larger than holdings",IF(AND($D183="Fee",SUM($E183)&gt;SUM($H183)+0.000000000001),"Fee larger than holdings",IF(AND(OR($D183="Buy",$D183="Sell"),SUM($F183)&lt;=0),"Missing amount",IF(AND(ISNUMBER($A183),SUM($A183)&lt;MAX($A$4:$A182)),"Date out of chronological order","OK")))))))))</f>
        <v/>
      </c>
    </row>
    <row r="184" spans="1:13" x14ac:dyDescent="0.25">
      <c r="A184" s="21"/>
      <c r="B184" s="13"/>
      <c r="C184" s="13"/>
      <c r="D184" s="13"/>
      <c r="E184" s="22"/>
      <c r="F184" s="14"/>
      <c r="G184" s="14"/>
      <c r="H184" s="16" t="str">
        <f>IF(OR($D184="",$C184=""),"",ROUND(SUMIFS($J$4:$J183,$C$4:$C183,$C184),10))</f>
        <v/>
      </c>
      <c r="I184" s="15" t="str">
        <f>IF(OR($D184="",$C184=""),"",ROUND(SUMIFS($K$4:$K183,$C$4:$C183,$C184),8))</f>
        <v/>
      </c>
      <c r="J184" s="16" t="str">
        <f>IF(OR($D184="",$C184=""),"",IF(OR($D184="Buy",$D184="Reward"),SUM($E184),IF(OR($D184="Sell",$D184="Fee"),-SUM($E184),0)))</f>
        <v/>
      </c>
      <c r="K184" s="17" t="str">
        <f>IF(OR($D184="",$C184=""),"",IF($D184="Sell",IF(SUM($H184)&gt;0,-SUM($I184)*IF(SUM($E184)&gt;SUM($H184),SUM($H184),SUM($E184))/SUM($H184),-SUM($I184)),IF(OR($D184="Buy",$D184="Reward"),SUM($F184)+SUM($G184),0)))</f>
        <v/>
      </c>
      <c r="L184" s="17" t="str">
        <f>IF(OR($C184="",$D184&lt;&gt;"Sell"),"",IF(SUM($H184)&gt;0,SUM($F184)-SUM($G184)-SUM($I184)*IF(SUM($E184)&gt;SUM($H184),SUM($H184),SUM($E184))/SUM($H184),""))</f>
        <v/>
      </c>
      <c r="M184" s="20" t="str">
        <f>IF($D184="","",IF($C184="","Missing coin",IF(AND($D184&lt;&gt;"Buy",$D184&lt;&gt;"Sell",$D184&lt;&gt;"Fee",$D184&lt;&gt;"Reward",$D184&lt;&gt;"Transfer"),"Unknown type",IF(SUM($E184)&lt;=0,"Missing quantity",IF(COUNTIF('Portfolio'!$A$9:$A$58,$C184)=0,"Coin missing from the Portfolio tab",IF(AND($D184="Sell",SUM($E184)&gt;SUM($H184)+0.000000000001),"Sale larger than holdings",IF(AND($D184="Fee",SUM($E184)&gt;SUM($H184)+0.000000000001),"Fee larger than holdings",IF(AND(OR($D184="Buy",$D184="Sell"),SUM($F184)&lt;=0),"Missing amount",IF(AND(ISNUMBER($A184),SUM($A184)&lt;MAX($A$4:$A183)),"Date out of chronological order","OK")))))))))</f>
        <v/>
      </c>
    </row>
    <row r="185" spans="1:13" x14ac:dyDescent="0.25">
      <c r="A185" s="21"/>
      <c r="B185" s="13"/>
      <c r="C185" s="13"/>
      <c r="D185" s="13"/>
      <c r="E185" s="22"/>
      <c r="F185" s="14"/>
      <c r="G185" s="14"/>
      <c r="H185" s="16" t="str">
        <f>IF(OR($D185="",$C185=""),"",ROUND(SUMIFS($J$4:$J184,$C$4:$C184,$C185),10))</f>
        <v/>
      </c>
      <c r="I185" s="15" t="str">
        <f>IF(OR($D185="",$C185=""),"",ROUND(SUMIFS($K$4:$K184,$C$4:$C184,$C185),8))</f>
        <v/>
      </c>
      <c r="J185" s="16" t="str">
        <f>IF(OR($D185="",$C185=""),"",IF(OR($D185="Buy",$D185="Reward"),SUM($E185),IF(OR($D185="Sell",$D185="Fee"),-SUM($E185),0)))</f>
        <v/>
      </c>
      <c r="K185" s="17" t="str">
        <f>IF(OR($D185="",$C185=""),"",IF($D185="Sell",IF(SUM($H185)&gt;0,-SUM($I185)*IF(SUM($E185)&gt;SUM($H185),SUM($H185),SUM($E185))/SUM($H185),-SUM($I185)),IF(OR($D185="Buy",$D185="Reward"),SUM($F185)+SUM($G185),0)))</f>
        <v/>
      </c>
      <c r="L185" s="17" t="str">
        <f>IF(OR($C185="",$D185&lt;&gt;"Sell"),"",IF(SUM($H185)&gt;0,SUM($F185)-SUM($G185)-SUM($I185)*IF(SUM($E185)&gt;SUM($H185),SUM($H185),SUM($E185))/SUM($H185),""))</f>
        <v/>
      </c>
      <c r="M185" s="20" t="str">
        <f>IF($D185="","",IF($C185="","Missing coin",IF(AND($D185&lt;&gt;"Buy",$D185&lt;&gt;"Sell",$D185&lt;&gt;"Fee",$D185&lt;&gt;"Reward",$D185&lt;&gt;"Transfer"),"Unknown type",IF(SUM($E185)&lt;=0,"Missing quantity",IF(COUNTIF('Portfolio'!$A$9:$A$58,$C185)=0,"Coin missing from the Portfolio tab",IF(AND($D185="Sell",SUM($E185)&gt;SUM($H185)+0.000000000001),"Sale larger than holdings",IF(AND($D185="Fee",SUM($E185)&gt;SUM($H185)+0.000000000001),"Fee larger than holdings",IF(AND(OR($D185="Buy",$D185="Sell"),SUM($F185)&lt;=0),"Missing amount",IF(AND(ISNUMBER($A185),SUM($A185)&lt;MAX($A$4:$A184)),"Date out of chronological order","OK")))))))))</f>
        <v/>
      </c>
    </row>
    <row r="186" spans="1:13" x14ac:dyDescent="0.25">
      <c r="A186" s="21"/>
      <c r="B186" s="13"/>
      <c r="C186" s="13"/>
      <c r="D186" s="13"/>
      <c r="E186" s="22"/>
      <c r="F186" s="14"/>
      <c r="G186" s="14"/>
      <c r="H186" s="16" t="str">
        <f>IF(OR($D186="",$C186=""),"",ROUND(SUMIFS($J$4:$J185,$C$4:$C185,$C186),10))</f>
        <v/>
      </c>
      <c r="I186" s="15" t="str">
        <f>IF(OR($D186="",$C186=""),"",ROUND(SUMIFS($K$4:$K185,$C$4:$C185,$C186),8))</f>
        <v/>
      </c>
      <c r="J186" s="16" t="str">
        <f>IF(OR($D186="",$C186=""),"",IF(OR($D186="Buy",$D186="Reward"),SUM($E186),IF(OR($D186="Sell",$D186="Fee"),-SUM($E186),0)))</f>
        <v/>
      </c>
      <c r="K186" s="17" t="str">
        <f>IF(OR($D186="",$C186=""),"",IF($D186="Sell",IF(SUM($H186)&gt;0,-SUM($I186)*IF(SUM($E186)&gt;SUM($H186),SUM($H186),SUM($E186))/SUM($H186),-SUM($I186)),IF(OR($D186="Buy",$D186="Reward"),SUM($F186)+SUM($G186),0)))</f>
        <v/>
      </c>
      <c r="L186" s="17" t="str">
        <f>IF(OR($C186="",$D186&lt;&gt;"Sell"),"",IF(SUM($H186)&gt;0,SUM($F186)-SUM($G186)-SUM($I186)*IF(SUM($E186)&gt;SUM($H186),SUM($H186),SUM($E186))/SUM($H186),""))</f>
        <v/>
      </c>
      <c r="M186" s="20" t="str">
        <f>IF($D186="","",IF($C186="","Missing coin",IF(AND($D186&lt;&gt;"Buy",$D186&lt;&gt;"Sell",$D186&lt;&gt;"Fee",$D186&lt;&gt;"Reward",$D186&lt;&gt;"Transfer"),"Unknown type",IF(SUM($E186)&lt;=0,"Missing quantity",IF(COUNTIF('Portfolio'!$A$9:$A$58,$C186)=0,"Coin missing from the Portfolio tab",IF(AND($D186="Sell",SUM($E186)&gt;SUM($H186)+0.000000000001),"Sale larger than holdings",IF(AND($D186="Fee",SUM($E186)&gt;SUM($H186)+0.000000000001),"Fee larger than holdings",IF(AND(OR($D186="Buy",$D186="Sell"),SUM($F186)&lt;=0),"Missing amount",IF(AND(ISNUMBER($A186),SUM($A186)&lt;MAX($A$4:$A185)),"Date out of chronological order","OK")))))))))</f>
        <v/>
      </c>
    </row>
    <row r="187" spans="1:13" x14ac:dyDescent="0.25">
      <c r="A187" s="21"/>
      <c r="B187" s="13"/>
      <c r="C187" s="13"/>
      <c r="D187" s="13"/>
      <c r="E187" s="22"/>
      <c r="F187" s="14"/>
      <c r="G187" s="14"/>
      <c r="H187" s="16" t="str">
        <f>IF(OR($D187="",$C187=""),"",ROUND(SUMIFS($J$4:$J186,$C$4:$C186,$C187),10))</f>
        <v/>
      </c>
      <c r="I187" s="15" t="str">
        <f>IF(OR($D187="",$C187=""),"",ROUND(SUMIFS($K$4:$K186,$C$4:$C186,$C187),8))</f>
        <v/>
      </c>
      <c r="J187" s="16" t="str">
        <f>IF(OR($D187="",$C187=""),"",IF(OR($D187="Buy",$D187="Reward"),SUM($E187),IF(OR($D187="Sell",$D187="Fee"),-SUM($E187),0)))</f>
        <v/>
      </c>
      <c r="K187" s="17" t="str">
        <f>IF(OR($D187="",$C187=""),"",IF($D187="Sell",IF(SUM($H187)&gt;0,-SUM($I187)*IF(SUM($E187)&gt;SUM($H187),SUM($H187),SUM($E187))/SUM($H187),-SUM($I187)),IF(OR($D187="Buy",$D187="Reward"),SUM($F187)+SUM($G187),0)))</f>
        <v/>
      </c>
      <c r="L187" s="17" t="str">
        <f>IF(OR($C187="",$D187&lt;&gt;"Sell"),"",IF(SUM($H187)&gt;0,SUM($F187)-SUM($G187)-SUM($I187)*IF(SUM($E187)&gt;SUM($H187),SUM($H187),SUM($E187))/SUM($H187),""))</f>
        <v/>
      </c>
      <c r="M187" s="20" t="str">
        <f>IF($D187="","",IF($C187="","Missing coin",IF(AND($D187&lt;&gt;"Buy",$D187&lt;&gt;"Sell",$D187&lt;&gt;"Fee",$D187&lt;&gt;"Reward",$D187&lt;&gt;"Transfer"),"Unknown type",IF(SUM($E187)&lt;=0,"Missing quantity",IF(COUNTIF('Portfolio'!$A$9:$A$58,$C187)=0,"Coin missing from the Portfolio tab",IF(AND($D187="Sell",SUM($E187)&gt;SUM($H187)+0.000000000001),"Sale larger than holdings",IF(AND($D187="Fee",SUM($E187)&gt;SUM($H187)+0.000000000001),"Fee larger than holdings",IF(AND(OR($D187="Buy",$D187="Sell"),SUM($F187)&lt;=0),"Missing amount",IF(AND(ISNUMBER($A187),SUM($A187)&lt;MAX($A$4:$A186)),"Date out of chronological order","OK")))))))))</f>
        <v/>
      </c>
    </row>
    <row r="188" spans="1:13" x14ac:dyDescent="0.25">
      <c r="A188" s="21"/>
      <c r="B188" s="13"/>
      <c r="C188" s="13"/>
      <c r="D188" s="13"/>
      <c r="E188" s="22"/>
      <c r="F188" s="14"/>
      <c r="G188" s="14"/>
      <c r="H188" s="16" t="str">
        <f>IF(OR($D188="",$C188=""),"",ROUND(SUMIFS($J$4:$J187,$C$4:$C187,$C188),10))</f>
        <v/>
      </c>
      <c r="I188" s="15" t="str">
        <f>IF(OR($D188="",$C188=""),"",ROUND(SUMIFS($K$4:$K187,$C$4:$C187,$C188),8))</f>
        <v/>
      </c>
      <c r="J188" s="16" t="str">
        <f>IF(OR($D188="",$C188=""),"",IF(OR($D188="Buy",$D188="Reward"),SUM($E188),IF(OR($D188="Sell",$D188="Fee"),-SUM($E188),0)))</f>
        <v/>
      </c>
      <c r="K188" s="17" t="str">
        <f>IF(OR($D188="",$C188=""),"",IF($D188="Sell",IF(SUM($H188)&gt;0,-SUM($I188)*IF(SUM($E188)&gt;SUM($H188),SUM($H188),SUM($E188))/SUM($H188),-SUM($I188)),IF(OR($D188="Buy",$D188="Reward"),SUM($F188)+SUM($G188),0)))</f>
        <v/>
      </c>
      <c r="L188" s="17" t="str">
        <f>IF(OR($C188="",$D188&lt;&gt;"Sell"),"",IF(SUM($H188)&gt;0,SUM($F188)-SUM($G188)-SUM($I188)*IF(SUM($E188)&gt;SUM($H188),SUM($H188),SUM($E188))/SUM($H188),""))</f>
        <v/>
      </c>
      <c r="M188" s="20" t="str">
        <f>IF($D188="","",IF($C188="","Missing coin",IF(AND($D188&lt;&gt;"Buy",$D188&lt;&gt;"Sell",$D188&lt;&gt;"Fee",$D188&lt;&gt;"Reward",$D188&lt;&gt;"Transfer"),"Unknown type",IF(SUM($E188)&lt;=0,"Missing quantity",IF(COUNTIF('Portfolio'!$A$9:$A$58,$C188)=0,"Coin missing from the Portfolio tab",IF(AND($D188="Sell",SUM($E188)&gt;SUM($H188)+0.000000000001),"Sale larger than holdings",IF(AND($D188="Fee",SUM($E188)&gt;SUM($H188)+0.000000000001),"Fee larger than holdings",IF(AND(OR($D188="Buy",$D188="Sell"),SUM($F188)&lt;=0),"Missing amount",IF(AND(ISNUMBER($A188),SUM($A188)&lt;MAX($A$4:$A187)),"Date out of chronological order","OK")))))))))</f>
        <v/>
      </c>
    </row>
    <row r="189" spans="1:13" x14ac:dyDescent="0.25">
      <c r="A189" s="21"/>
      <c r="B189" s="13"/>
      <c r="C189" s="13"/>
      <c r="D189" s="13"/>
      <c r="E189" s="22"/>
      <c r="F189" s="14"/>
      <c r="G189" s="14"/>
      <c r="H189" s="16" t="str">
        <f>IF(OR($D189="",$C189=""),"",ROUND(SUMIFS($J$4:$J188,$C$4:$C188,$C189),10))</f>
        <v/>
      </c>
      <c r="I189" s="15" t="str">
        <f>IF(OR($D189="",$C189=""),"",ROUND(SUMIFS($K$4:$K188,$C$4:$C188,$C189),8))</f>
        <v/>
      </c>
      <c r="J189" s="16" t="str">
        <f>IF(OR($D189="",$C189=""),"",IF(OR($D189="Buy",$D189="Reward"),SUM($E189),IF(OR($D189="Sell",$D189="Fee"),-SUM($E189),0)))</f>
        <v/>
      </c>
      <c r="K189" s="17" t="str">
        <f>IF(OR($D189="",$C189=""),"",IF($D189="Sell",IF(SUM($H189)&gt;0,-SUM($I189)*IF(SUM($E189)&gt;SUM($H189),SUM($H189),SUM($E189))/SUM($H189),-SUM($I189)),IF(OR($D189="Buy",$D189="Reward"),SUM($F189)+SUM($G189),0)))</f>
        <v/>
      </c>
      <c r="L189" s="17" t="str">
        <f>IF(OR($C189="",$D189&lt;&gt;"Sell"),"",IF(SUM($H189)&gt;0,SUM($F189)-SUM($G189)-SUM($I189)*IF(SUM($E189)&gt;SUM($H189),SUM($H189),SUM($E189))/SUM($H189),""))</f>
        <v/>
      </c>
      <c r="M189" s="20" t="str">
        <f>IF($D189="","",IF($C189="","Missing coin",IF(AND($D189&lt;&gt;"Buy",$D189&lt;&gt;"Sell",$D189&lt;&gt;"Fee",$D189&lt;&gt;"Reward",$D189&lt;&gt;"Transfer"),"Unknown type",IF(SUM($E189)&lt;=0,"Missing quantity",IF(COUNTIF('Portfolio'!$A$9:$A$58,$C189)=0,"Coin missing from the Portfolio tab",IF(AND($D189="Sell",SUM($E189)&gt;SUM($H189)+0.000000000001),"Sale larger than holdings",IF(AND($D189="Fee",SUM($E189)&gt;SUM($H189)+0.000000000001),"Fee larger than holdings",IF(AND(OR($D189="Buy",$D189="Sell"),SUM($F189)&lt;=0),"Missing amount",IF(AND(ISNUMBER($A189),SUM($A189)&lt;MAX($A$4:$A188)),"Date out of chronological order","OK")))))))))</f>
        <v/>
      </c>
    </row>
    <row r="190" spans="1:13" x14ac:dyDescent="0.25">
      <c r="A190" s="21"/>
      <c r="B190" s="13"/>
      <c r="C190" s="13"/>
      <c r="D190" s="13"/>
      <c r="E190" s="22"/>
      <c r="F190" s="14"/>
      <c r="G190" s="14"/>
      <c r="H190" s="16" t="str">
        <f>IF(OR($D190="",$C190=""),"",ROUND(SUMIFS($J$4:$J189,$C$4:$C189,$C190),10))</f>
        <v/>
      </c>
      <c r="I190" s="15" t="str">
        <f>IF(OR($D190="",$C190=""),"",ROUND(SUMIFS($K$4:$K189,$C$4:$C189,$C190),8))</f>
        <v/>
      </c>
      <c r="J190" s="16" t="str">
        <f>IF(OR($D190="",$C190=""),"",IF(OR($D190="Buy",$D190="Reward"),SUM($E190),IF(OR($D190="Sell",$D190="Fee"),-SUM($E190),0)))</f>
        <v/>
      </c>
      <c r="K190" s="17" t="str">
        <f>IF(OR($D190="",$C190=""),"",IF($D190="Sell",IF(SUM($H190)&gt;0,-SUM($I190)*IF(SUM($E190)&gt;SUM($H190),SUM($H190),SUM($E190))/SUM($H190),-SUM($I190)),IF(OR($D190="Buy",$D190="Reward"),SUM($F190)+SUM($G190),0)))</f>
        <v/>
      </c>
      <c r="L190" s="17" t="str">
        <f>IF(OR($C190="",$D190&lt;&gt;"Sell"),"",IF(SUM($H190)&gt;0,SUM($F190)-SUM($G190)-SUM($I190)*IF(SUM($E190)&gt;SUM($H190),SUM($H190),SUM($E190))/SUM($H190),""))</f>
        <v/>
      </c>
      <c r="M190" s="20" t="str">
        <f>IF($D190="","",IF($C190="","Missing coin",IF(AND($D190&lt;&gt;"Buy",$D190&lt;&gt;"Sell",$D190&lt;&gt;"Fee",$D190&lt;&gt;"Reward",$D190&lt;&gt;"Transfer"),"Unknown type",IF(SUM($E190)&lt;=0,"Missing quantity",IF(COUNTIF('Portfolio'!$A$9:$A$58,$C190)=0,"Coin missing from the Portfolio tab",IF(AND($D190="Sell",SUM($E190)&gt;SUM($H190)+0.000000000001),"Sale larger than holdings",IF(AND($D190="Fee",SUM($E190)&gt;SUM($H190)+0.000000000001),"Fee larger than holdings",IF(AND(OR($D190="Buy",$D190="Sell"),SUM($F190)&lt;=0),"Missing amount",IF(AND(ISNUMBER($A190),SUM($A190)&lt;MAX($A$4:$A189)),"Date out of chronological order","OK")))))))))</f>
        <v/>
      </c>
    </row>
    <row r="191" spans="1:13" x14ac:dyDescent="0.25">
      <c r="A191" s="21"/>
      <c r="B191" s="13"/>
      <c r="C191" s="13"/>
      <c r="D191" s="13"/>
      <c r="E191" s="22"/>
      <c r="F191" s="14"/>
      <c r="G191" s="14"/>
      <c r="H191" s="16" t="str">
        <f>IF(OR($D191="",$C191=""),"",ROUND(SUMIFS($J$4:$J190,$C$4:$C190,$C191),10))</f>
        <v/>
      </c>
      <c r="I191" s="15" t="str">
        <f>IF(OR($D191="",$C191=""),"",ROUND(SUMIFS($K$4:$K190,$C$4:$C190,$C191),8))</f>
        <v/>
      </c>
      <c r="J191" s="16" t="str">
        <f>IF(OR($D191="",$C191=""),"",IF(OR($D191="Buy",$D191="Reward"),SUM($E191),IF(OR($D191="Sell",$D191="Fee"),-SUM($E191),0)))</f>
        <v/>
      </c>
      <c r="K191" s="17" t="str">
        <f>IF(OR($D191="",$C191=""),"",IF($D191="Sell",IF(SUM($H191)&gt;0,-SUM($I191)*IF(SUM($E191)&gt;SUM($H191),SUM($H191),SUM($E191))/SUM($H191),-SUM($I191)),IF(OR($D191="Buy",$D191="Reward"),SUM($F191)+SUM($G191),0)))</f>
        <v/>
      </c>
      <c r="L191" s="17" t="str">
        <f>IF(OR($C191="",$D191&lt;&gt;"Sell"),"",IF(SUM($H191)&gt;0,SUM($F191)-SUM($G191)-SUM($I191)*IF(SUM($E191)&gt;SUM($H191),SUM($H191),SUM($E191))/SUM($H191),""))</f>
        <v/>
      </c>
      <c r="M191" s="20" t="str">
        <f>IF($D191="","",IF($C191="","Missing coin",IF(AND($D191&lt;&gt;"Buy",$D191&lt;&gt;"Sell",$D191&lt;&gt;"Fee",$D191&lt;&gt;"Reward",$D191&lt;&gt;"Transfer"),"Unknown type",IF(SUM($E191)&lt;=0,"Missing quantity",IF(COUNTIF('Portfolio'!$A$9:$A$58,$C191)=0,"Coin missing from the Portfolio tab",IF(AND($D191="Sell",SUM($E191)&gt;SUM($H191)+0.000000000001),"Sale larger than holdings",IF(AND($D191="Fee",SUM($E191)&gt;SUM($H191)+0.000000000001),"Fee larger than holdings",IF(AND(OR($D191="Buy",$D191="Sell"),SUM($F191)&lt;=0),"Missing amount",IF(AND(ISNUMBER($A191),SUM($A191)&lt;MAX($A$4:$A190)),"Date out of chronological order","OK")))))))))</f>
        <v/>
      </c>
    </row>
    <row r="192" spans="1:13" x14ac:dyDescent="0.25">
      <c r="A192" s="21"/>
      <c r="B192" s="13"/>
      <c r="C192" s="13"/>
      <c r="D192" s="13"/>
      <c r="E192" s="22"/>
      <c r="F192" s="14"/>
      <c r="G192" s="14"/>
      <c r="H192" s="16" t="str">
        <f>IF(OR($D192="",$C192=""),"",ROUND(SUMIFS($J$4:$J191,$C$4:$C191,$C192),10))</f>
        <v/>
      </c>
      <c r="I192" s="15" t="str">
        <f>IF(OR($D192="",$C192=""),"",ROUND(SUMIFS($K$4:$K191,$C$4:$C191,$C192),8))</f>
        <v/>
      </c>
      <c r="J192" s="16" t="str">
        <f>IF(OR($D192="",$C192=""),"",IF(OR($D192="Buy",$D192="Reward"),SUM($E192),IF(OR($D192="Sell",$D192="Fee"),-SUM($E192),0)))</f>
        <v/>
      </c>
      <c r="K192" s="17" t="str">
        <f>IF(OR($D192="",$C192=""),"",IF($D192="Sell",IF(SUM($H192)&gt;0,-SUM($I192)*IF(SUM($E192)&gt;SUM($H192),SUM($H192),SUM($E192))/SUM($H192),-SUM($I192)),IF(OR($D192="Buy",$D192="Reward"),SUM($F192)+SUM($G192),0)))</f>
        <v/>
      </c>
      <c r="L192" s="17" t="str">
        <f>IF(OR($C192="",$D192&lt;&gt;"Sell"),"",IF(SUM($H192)&gt;0,SUM($F192)-SUM($G192)-SUM($I192)*IF(SUM($E192)&gt;SUM($H192),SUM($H192),SUM($E192))/SUM($H192),""))</f>
        <v/>
      </c>
      <c r="M192" s="20" t="str">
        <f>IF($D192="","",IF($C192="","Missing coin",IF(AND($D192&lt;&gt;"Buy",$D192&lt;&gt;"Sell",$D192&lt;&gt;"Fee",$D192&lt;&gt;"Reward",$D192&lt;&gt;"Transfer"),"Unknown type",IF(SUM($E192)&lt;=0,"Missing quantity",IF(COUNTIF('Portfolio'!$A$9:$A$58,$C192)=0,"Coin missing from the Portfolio tab",IF(AND($D192="Sell",SUM($E192)&gt;SUM($H192)+0.000000000001),"Sale larger than holdings",IF(AND($D192="Fee",SUM($E192)&gt;SUM($H192)+0.000000000001),"Fee larger than holdings",IF(AND(OR($D192="Buy",$D192="Sell"),SUM($F192)&lt;=0),"Missing amount",IF(AND(ISNUMBER($A192),SUM($A192)&lt;MAX($A$4:$A191)),"Date out of chronological order","OK")))))))))</f>
        <v/>
      </c>
    </row>
    <row r="193" spans="1:13" x14ac:dyDescent="0.25">
      <c r="A193" s="21"/>
      <c r="B193" s="13"/>
      <c r="C193" s="13"/>
      <c r="D193" s="13"/>
      <c r="E193" s="22"/>
      <c r="F193" s="14"/>
      <c r="G193" s="14"/>
      <c r="H193" s="16" t="str">
        <f>IF(OR($D193="",$C193=""),"",ROUND(SUMIFS($J$4:$J192,$C$4:$C192,$C193),10))</f>
        <v/>
      </c>
      <c r="I193" s="15" t="str">
        <f>IF(OR($D193="",$C193=""),"",ROUND(SUMIFS($K$4:$K192,$C$4:$C192,$C193),8))</f>
        <v/>
      </c>
      <c r="J193" s="16" t="str">
        <f>IF(OR($D193="",$C193=""),"",IF(OR($D193="Buy",$D193="Reward"),SUM($E193),IF(OR($D193="Sell",$D193="Fee"),-SUM($E193),0)))</f>
        <v/>
      </c>
      <c r="K193" s="17" t="str">
        <f>IF(OR($D193="",$C193=""),"",IF($D193="Sell",IF(SUM($H193)&gt;0,-SUM($I193)*IF(SUM($E193)&gt;SUM($H193),SUM($H193),SUM($E193))/SUM($H193),-SUM($I193)),IF(OR($D193="Buy",$D193="Reward"),SUM($F193)+SUM($G193),0)))</f>
        <v/>
      </c>
      <c r="L193" s="17" t="str">
        <f>IF(OR($C193="",$D193&lt;&gt;"Sell"),"",IF(SUM($H193)&gt;0,SUM($F193)-SUM($G193)-SUM($I193)*IF(SUM($E193)&gt;SUM($H193),SUM($H193),SUM($E193))/SUM($H193),""))</f>
        <v/>
      </c>
      <c r="M193" s="20" t="str">
        <f>IF($D193="","",IF($C193="","Missing coin",IF(AND($D193&lt;&gt;"Buy",$D193&lt;&gt;"Sell",$D193&lt;&gt;"Fee",$D193&lt;&gt;"Reward",$D193&lt;&gt;"Transfer"),"Unknown type",IF(SUM($E193)&lt;=0,"Missing quantity",IF(COUNTIF('Portfolio'!$A$9:$A$58,$C193)=0,"Coin missing from the Portfolio tab",IF(AND($D193="Sell",SUM($E193)&gt;SUM($H193)+0.000000000001),"Sale larger than holdings",IF(AND($D193="Fee",SUM($E193)&gt;SUM($H193)+0.000000000001),"Fee larger than holdings",IF(AND(OR($D193="Buy",$D193="Sell"),SUM($F193)&lt;=0),"Missing amount",IF(AND(ISNUMBER($A193),SUM($A193)&lt;MAX($A$4:$A192)),"Date out of chronological order","OK")))))))))</f>
        <v/>
      </c>
    </row>
    <row r="194" spans="1:13" x14ac:dyDescent="0.25">
      <c r="A194" s="21"/>
      <c r="B194" s="13"/>
      <c r="C194" s="13"/>
      <c r="D194" s="13"/>
      <c r="E194" s="22"/>
      <c r="F194" s="14"/>
      <c r="G194" s="14"/>
      <c r="H194" s="16" t="str">
        <f>IF(OR($D194="",$C194=""),"",ROUND(SUMIFS($J$4:$J193,$C$4:$C193,$C194),10))</f>
        <v/>
      </c>
      <c r="I194" s="15" t="str">
        <f>IF(OR($D194="",$C194=""),"",ROUND(SUMIFS($K$4:$K193,$C$4:$C193,$C194),8))</f>
        <v/>
      </c>
      <c r="J194" s="16" t="str">
        <f>IF(OR($D194="",$C194=""),"",IF(OR($D194="Buy",$D194="Reward"),SUM($E194),IF(OR($D194="Sell",$D194="Fee"),-SUM($E194),0)))</f>
        <v/>
      </c>
      <c r="K194" s="17" t="str">
        <f>IF(OR($D194="",$C194=""),"",IF($D194="Sell",IF(SUM($H194)&gt;0,-SUM($I194)*IF(SUM($E194)&gt;SUM($H194),SUM($H194),SUM($E194))/SUM($H194),-SUM($I194)),IF(OR($D194="Buy",$D194="Reward"),SUM($F194)+SUM($G194),0)))</f>
        <v/>
      </c>
      <c r="L194" s="17" t="str">
        <f>IF(OR($C194="",$D194&lt;&gt;"Sell"),"",IF(SUM($H194)&gt;0,SUM($F194)-SUM($G194)-SUM($I194)*IF(SUM($E194)&gt;SUM($H194),SUM($H194),SUM($E194))/SUM($H194),""))</f>
        <v/>
      </c>
      <c r="M194" s="20" t="str">
        <f>IF($D194="","",IF($C194="","Missing coin",IF(AND($D194&lt;&gt;"Buy",$D194&lt;&gt;"Sell",$D194&lt;&gt;"Fee",$D194&lt;&gt;"Reward",$D194&lt;&gt;"Transfer"),"Unknown type",IF(SUM($E194)&lt;=0,"Missing quantity",IF(COUNTIF('Portfolio'!$A$9:$A$58,$C194)=0,"Coin missing from the Portfolio tab",IF(AND($D194="Sell",SUM($E194)&gt;SUM($H194)+0.000000000001),"Sale larger than holdings",IF(AND($D194="Fee",SUM($E194)&gt;SUM($H194)+0.000000000001),"Fee larger than holdings",IF(AND(OR($D194="Buy",$D194="Sell"),SUM($F194)&lt;=0),"Missing amount",IF(AND(ISNUMBER($A194),SUM($A194)&lt;MAX($A$4:$A193)),"Date out of chronological order","OK")))))))))</f>
        <v/>
      </c>
    </row>
    <row r="195" spans="1:13" x14ac:dyDescent="0.25">
      <c r="A195" s="21"/>
      <c r="B195" s="13"/>
      <c r="C195" s="13"/>
      <c r="D195" s="13"/>
      <c r="E195" s="22"/>
      <c r="F195" s="14"/>
      <c r="G195" s="14"/>
      <c r="H195" s="16" t="str">
        <f>IF(OR($D195="",$C195=""),"",ROUND(SUMIFS($J$4:$J194,$C$4:$C194,$C195),10))</f>
        <v/>
      </c>
      <c r="I195" s="15" t="str">
        <f>IF(OR($D195="",$C195=""),"",ROUND(SUMIFS($K$4:$K194,$C$4:$C194,$C195),8))</f>
        <v/>
      </c>
      <c r="J195" s="16" t="str">
        <f>IF(OR($D195="",$C195=""),"",IF(OR($D195="Buy",$D195="Reward"),SUM($E195),IF(OR($D195="Sell",$D195="Fee"),-SUM($E195),0)))</f>
        <v/>
      </c>
      <c r="K195" s="17" t="str">
        <f>IF(OR($D195="",$C195=""),"",IF($D195="Sell",IF(SUM($H195)&gt;0,-SUM($I195)*IF(SUM($E195)&gt;SUM($H195),SUM($H195),SUM($E195))/SUM($H195),-SUM($I195)),IF(OR($D195="Buy",$D195="Reward"),SUM($F195)+SUM($G195),0)))</f>
        <v/>
      </c>
      <c r="L195" s="17" t="str">
        <f>IF(OR($C195="",$D195&lt;&gt;"Sell"),"",IF(SUM($H195)&gt;0,SUM($F195)-SUM($G195)-SUM($I195)*IF(SUM($E195)&gt;SUM($H195),SUM($H195),SUM($E195))/SUM($H195),""))</f>
        <v/>
      </c>
      <c r="M195" s="20" t="str">
        <f>IF($D195="","",IF($C195="","Missing coin",IF(AND($D195&lt;&gt;"Buy",$D195&lt;&gt;"Sell",$D195&lt;&gt;"Fee",$D195&lt;&gt;"Reward",$D195&lt;&gt;"Transfer"),"Unknown type",IF(SUM($E195)&lt;=0,"Missing quantity",IF(COUNTIF('Portfolio'!$A$9:$A$58,$C195)=0,"Coin missing from the Portfolio tab",IF(AND($D195="Sell",SUM($E195)&gt;SUM($H195)+0.000000000001),"Sale larger than holdings",IF(AND($D195="Fee",SUM($E195)&gt;SUM($H195)+0.000000000001),"Fee larger than holdings",IF(AND(OR($D195="Buy",$D195="Sell"),SUM($F195)&lt;=0),"Missing amount",IF(AND(ISNUMBER($A195),SUM($A195)&lt;MAX($A$4:$A194)),"Date out of chronological order","OK")))))))))</f>
        <v/>
      </c>
    </row>
    <row r="196" spans="1:13" x14ac:dyDescent="0.25">
      <c r="A196" s="21"/>
      <c r="B196" s="13"/>
      <c r="C196" s="13"/>
      <c r="D196" s="13"/>
      <c r="E196" s="22"/>
      <c r="F196" s="14"/>
      <c r="G196" s="14"/>
      <c r="H196" s="16" t="str">
        <f>IF(OR($D196="",$C196=""),"",ROUND(SUMIFS($J$4:$J195,$C$4:$C195,$C196),10))</f>
        <v/>
      </c>
      <c r="I196" s="15" t="str">
        <f>IF(OR($D196="",$C196=""),"",ROUND(SUMIFS($K$4:$K195,$C$4:$C195,$C196),8))</f>
        <v/>
      </c>
      <c r="J196" s="16" t="str">
        <f>IF(OR($D196="",$C196=""),"",IF(OR($D196="Buy",$D196="Reward"),SUM($E196),IF(OR($D196="Sell",$D196="Fee"),-SUM($E196),0)))</f>
        <v/>
      </c>
      <c r="K196" s="17" t="str">
        <f>IF(OR($D196="",$C196=""),"",IF($D196="Sell",IF(SUM($H196)&gt;0,-SUM($I196)*IF(SUM($E196)&gt;SUM($H196),SUM($H196),SUM($E196))/SUM($H196),-SUM($I196)),IF(OR($D196="Buy",$D196="Reward"),SUM($F196)+SUM($G196),0)))</f>
        <v/>
      </c>
      <c r="L196" s="17" t="str">
        <f>IF(OR($C196="",$D196&lt;&gt;"Sell"),"",IF(SUM($H196)&gt;0,SUM($F196)-SUM($G196)-SUM($I196)*IF(SUM($E196)&gt;SUM($H196),SUM($H196),SUM($E196))/SUM($H196),""))</f>
        <v/>
      </c>
      <c r="M196" s="20" t="str">
        <f>IF($D196="","",IF($C196="","Missing coin",IF(AND($D196&lt;&gt;"Buy",$D196&lt;&gt;"Sell",$D196&lt;&gt;"Fee",$D196&lt;&gt;"Reward",$D196&lt;&gt;"Transfer"),"Unknown type",IF(SUM($E196)&lt;=0,"Missing quantity",IF(COUNTIF('Portfolio'!$A$9:$A$58,$C196)=0,"Coin missing from the Portfolio tab",IF(AND($D196="Sell",SUM($E196)&gt;SUM($H196)+0.000000000001),"Sale larger than holdings",IF(AND($D196="Fee",SUM($E196)&gt;SUM($H196)+0.000000000001),"Fee larger than holdings",IF(AND(OR($D196="Buy",$D196="Sell"),SUM($F196)&lt;=0),"Missing amount",IF(AND(ISNUMBER($A196),SUM($A196)&lt;MAX($A$4:$A195)),"Date out of chronological order","OK")))))))))</f>
        <v/>
      </c>
    </row>
    <row r="197" spans="1:13" x14ac:dyDescent="0.25">
      <c r="A197" s="21"/>
      <c r="B197" s="13"/>
      <c r="C197" s="13"/>
      <c r="D197" s="13"/>
      <c r="E197" s="22"/>
      <c r="F197" s="14"/>
      <c r="G197" s="14"/>
      <c r="H197" s="16" t="str">
        <f>IF(OR($D197="",$C197=""),"",ROUND(SUMIFS($J$4:$J196,$C$4:$C196,$C197),10))</f>
        <v/>
      </c>
      <c r="I197" s="15" t="str">
        <f>IF(OR($D197="",$C197=""),"",ROUND(SUMIFS($K$4:$K196,$C$4:$C196,$C197),8))</f>
        <v/>
      </c>
      <c r="J197" s="16" t="str">
        <f>IF(OR($D197="",$C197=""),"",IF(OR($D197="Buy",$D197="Reward"),SUM($E197),IF(OR($D197="Sell",$D197="Fee"),-SUM($E197),0)))</f>
        <v/>
      </c>
      <c r="K197" s="17" t="str">
        <f>IF(OR($D197="",$C197=""),"",IF($D197="Sell",IF(SUM($H197)&gt;0,-SUM($I197)*IF(SUM($E197)&gt;SUM($H197),SUM($H197),SUM($E197))/SUM($H197),-SUM($I197)),IF(OR($D197="Buy",$D197="Reward"),SUM($F197)+SUM($G197),0)))</f>
        <v/>
      </c>
      <c r="L197" s="17" t="str">
        <f>IF(OR($C197="",$D197&lt;&gt;"Sell"),"",IF(SUM($H197)&gt;0,SUM($F197)-SUM($G197)-SUM($I197)*IF(SUM($E197)&gt;SUM($H197),SUM($H197),SUM($E197))/SUM($H197),""))</f>
        <v/>
      </c>
      <c r="M197" s="20" t="str">
        <f>IF($D197="","",IF($C197="","Missing coin",IF(AND($D197&lt;&gt;"Buy",$D197&lt;&gt;"Sell",$D197&lt;&gt;"Fee",$D197&lt;&gt;"Reward",$D197&lt;&gt;"Transfer"),"Unknown type",IF(SUM($E197)&lt;=0,"Missing quantity",IF(COUNTIF('Portfolio'!$A$9:$A$58,$C197)=0,"Coin missing from the Portfolio tab",IF(AND($D197="Sell",SUM($E197)&gt;SUM($H197)+0.000000000001),"Sale larger than holdings",IF(AND($D197="Fee",SUM($E197)&gt;SUM($H197)+0.000000000001),"Fee larger than holdings",IF(AND(OR($D197="Buy",$D197="Sell"),SUM($F197)&lt;=0),"Missing amount",IF(AND(ISNUMBER($A197),SUM($A197)&lt;MAX($A$4:$A196)),"Date out of chronological order","OK")))))))))</f>
        <v/>
      </c>
    </row>
    <row r="198" spans="1:13" x14ac:dyDescent="0.25">
      <c r="A198" s="21"/>
      <c r="B198" s="13"/>
      <c r="C198" s="13"/>
      <c r="D198" s="13"/>
      <c r="E198" s="22"/>
      <c r="F198" s="14"/>
      <c r="G198" s="14"/>
      <c r="H198" s="16" t="str">
        <f>IF(OR($D198="",$C198=""),"",ROUND(SUMIFS($J$4:$J197,$C$4:$C197,$C198),10))</f>
        <v/>
      </c>
      <c r="I198" s="15" t="str">
        <f>IF(OR($D198="",$C198=""),"",ROUND(SUMIFS($K$4:$K197,$C$4:$C197,$C198),8))</f>
        <v/>
      </c>
      <c r="J198" s="16" t="str">
        <f>IF(OR($D198="",$C198=""),"",IF(OR($D198="Buy",$D198="Reward"),SUM($E198),IF(OR($D198="Sell",$D198="Fee"),-SUM($E198),0)))</f>
        <v/>
      </c>
      <c r="K198" s="17" t="str">
        <f>IF(OR($D198="",$C198=""),"",IF($D198="Sell",IF(SUM($H198)&gt;0,-SUM($I198)*IF(SUM($E198)&gt;SUM($H198),SUM($H198),SUM($E198))/SUM($H198),-SUM($I198)),IF(OR($D198="Buy",$D198="Reward"),SUM($F198)+SUM($G198),0)))</f>
        <v/>
      </c>
      <c r="L198" s="17" t="str">
        <f>IF(OR($C198="",$D198&lt;&gt;"Sell"),"",IF(SUM($H198)&gt;0,SUM($F198)-SUM($G198)-SUM($I198)*IF(SUM($E198)&gt;SUM($H198),SUM($H198),SUM($E198))/SUM($H198),""))</f>
        <v/>
      </c>
      <c r="M198" s="20" t="str">
        <f>IF($D198="","",IF($C198="","Missing coin",IF(AND($D198&lt;&gt;"Buy",$D198&lt;&gt;"Sell",$D198&lt;&gt;"Fee",$D198&lt;&gt;"Reward",$D198&lt;&gt;"Transfer"),"Unknown type",IF(SUM($E198)&lt;=0,"Missing quantity",IF(COUNTIF('Portfolio'!$A$9:$A$58,$C198)=0,"Coin missing from the Portfolio tab",IF(AND($D198="Sell",SUM($E198)&gt;SUM($H198)+0.000000000001),"Sale larger than holdings",IF(AND($D198="Fee",SUM($E198)&gt;SUM($H198)+0.000000000001),"Fee larger than holdings",IF(AND(OR($D198="Buy",$D198="Sell"),SUM($F198)&lt;=0),"Missing amount",IF(AND(ISNUMBER($A198),SUM($A198)&lt;MAX($A$4:$A197)),"Date out of chronological order","OK")))))))))</f>
        <v/>
      </c>
    </row>
    <row r="199" spans="1:13" x14ac:dyDescent="0.25">
      <c r="A199" s="21"/>
      <c r="B199" s="13"/>
      <c r="C199" s="13"/>
      <c r="D199" s="13"/>
      <c r="E199" s="22"/>
      <c r="F199" s="14"/>
      <c r="G199" s="14"/>
      <c r="H199" s="16" t="str">
        <f>IF(OR($D199="",$C199=""),"",ROUND(SUMIFS($J$4:$J198,$C$4:$C198,$C199),10))</f>
        <v/>
      </c>
      <c r="I199" s="15" t="str">
        <f>IF(OR($D199="",$C199=""),"",ROUND(SUMIFS($K$4:$K198,$C$4:$C198,$C199),8))</f>
        <v/>
      </c>
      <c r="J199" s="16" t="str">
        <f>IF(OR($D199="",$C199=""),"",IF(OR($D199="Buy",$D199="Reward"),SUM($E199),IF(OR($D199="Sell",$D199="Fee"),-SUM($E199),0)))</f>
        <v/>
      </c>
      <c r="K199" s="17" t="str">
        <f>IF(OR($D199="",$C199=""),"",IF($D199="Sell",IF(SUM($H199)&gt;0,-SUM($I199)*IF(SUM($E199)&gt;SUM($H199),SUM($H199),SUM($E199))/SUM($H199),-SUM($I199)),IF(OR($D199="Buy",$D199="Reward"),SUM($F199)+SUM($G199),0)))</f>
        <v/>
      </c>
      <c r="L199" s="17" t="str">
        <f>IF(OR($C199="",$D199&lt;&gt;"Sell"),"",IF(SUM($H199)&gt;0,SUM($F199)-SUM($G199)-SUM($I199)*IF(SUM($E199)&gt;SUM($H199),SUM($H199),SUM($E199))/SUM($H199),""))</f>
        <v/>
      </c>
      <c r="M199" s="20" t="str">
        <f>IF($D199="","",IF($C199="","Missing coin",IF(AND($D199&lt;&gt;"Buy",$D199&lt;&gt;"Sell",$D199&lt;&gt;"Fee",$D199&lt;&gt;"Reward",$D199&lt;&gt;"Transfer"),"Unknown type",IF(SUM($E199)&lt;=0,"Missing quantity",IF(COUNTIF('Portfolio'!$A$9:$A$58,$C199)=0,"Coin missing from the Portfolio tab",IF(AND($D199="Sell",SUM($E199)&gt;SUM($H199)+0.000000000001),"Sale larger than holdings",IF(AND($D199="Fee",SUM($E199)&gt;SUM($H199)+0.000000000001),"Fee larger than holdings",IF(AND(OR($D199="Buy",$D199="Sell"),SUM($F199)&lt;=0),"Missing amount",IF(AND(ISNUMBER($A199),SUM($A199)&lt;MAX($A$4:$A198)),"Date out of chronological order","OK")))))))))</f>
        <v/>
      </c>
    </row>
    <row r="200" spans="1:13" x14ac:dyDescent="0.25">
      <c r="A200" s="21"/>
      <c r="B200" s="13"/>
      <c r="C200" s="13"/>
      <c r="D200" s="13"/>
      <c r="E200" s="22"/>
      <c r="F200" s="14"/>
      <c r="G200" s="14"/>
      <c r="H200" s="16" t="str">
        <f>IF(OR($D200="",$C200=""),"",ROUND(SUMIFS($J$4:$J199,$C$4:$C199,$C200),10))</f>
        <v/>
      </c>
      <c r="I200" s="15" t="str">
        <f>IF(OR($D200="",$C200=""),"",ROUND(SUMIFS($K$4:$K199,$C$4:$C199,$C200),8))</f>
        <v/>
      </c>
      <c r="J200" s="16" t="str">
        <f>IF(OR($D200="",$C200=""),"",IF(OR($D200="Buy",$D200="Reward"),SUM($E200),IF(OR($D200="Sell",$D200="Fee"),-SUM($E200),0)))</f>
        <v/>
      </c>
      <c r="K200" s="17" t="str">
        <f>IF(OR($D200="",$C200=""),"",IF($D200="Sell",IF(SUM($H200)&gt;0,-SUM($I200)*IF(SUM($E200)&gt;SUM($H200),SUM($H200),SUM($E200))/SUM($H200),-SUM($I200)),IF(OR($D200="Buy",$D200="Reward"),SUM($F200)+SUM($G200),0)))</f>
        <v/>
      </c>
      <c r="L200" s="17" t="str">
        <f>IF(OR($C200="",$D200&lt;&gt;"Sell"),"",IF(SUM($H200)&gt;0,SUM($F200)-SUM($G200)-SUM($I200)*IF(SUM($E200)&gt;SUM($H200),SUM($H200),SUM($E200))/SUM($H200),""))</f>
        <v/>
      </c>
      <c r="M200" s="20" t="str">
        <f>IF($D200="","",IF($C200="","Missing coin",IF(AND($D200&lt;&gt;"Buy",$D200&lt;&gt;"Sell",$D200&lt;&gt;"Fee",$D200&lt;&gt;"Reward",$D200&lt;&gt;"Transfer"),"Unknown type",IF(SUM($E200)&lt;=0,"Missing quantity",IF(COUNTIF('Portfolio'!$A$9:$A$58,$C200)=0,"Coin missing from the Portfolio tab",IF(AND($D200="Sell",SUM($E200)&gt;SUM($H200)+0.000000000001),"Sale larger than holdings",IF(AND($D200="Fee",SUM($E200)&gt;SUM($H200)+0.000000000001),"Fee larger than holdings",IF(AND(OR($D200="Buy",$D200="Sell"),SUM($F200)&lt;=0),"Missing amount",IF(AND(ISNUMBER($A200),SUM($A200)&lt;MAX($A$4:$A199)),"Date out of chronological order","OK")))))))))</f>
        <v/>
      </c>
    </row>
    <row r="201" spans="1:13" x14ac:dyDescent="0.25">
      <c r="A201" s="21"/>
      <c r="B201" s="13"/>
      <c r="C201" s="13"/>
      <c r="D201" s="13"/>
      <c r="E201" s="22"/>
      <c r="F201" s="14"/>
      <c r="G201" s="14"/>
      <c r="H201" s="16" t="str">
        <f>IF(OR($D201="",$C201=""),"",ROUND(SUMIFS($J$4:$J200,$C$4:$C200,$C201),10))</f>
        <v/>
      </c>
      <c r="I201" s="15" t="str">
        <f>IF(OR($D201="",$C201=""),"",ROUND(SUMIFS($K$4:$K200,$C$4:$C200,$C201),8))</f>
        <v/>
      </c>
      <c r="J201" s="16" t="str">
        <f>IF(OR($D201="",$C201=""),"",IF(OR($D201="Buy",$D201="Reward"),SUM($E201),IF(OR($D201="Sell",$D201="Fee"),-SUM($E201),0)))</f>
        <v/>
      </c>
      <c r="K201" s="17" t="str">
        <f>IF(OR($D201="",$C201=""),"",IF($D201="Sell",IF(SUM($H201)&gt;0,-SUM($I201)*IF(SUM($E201)&gt;SUM($H201),SUM($H201),SUM($E201))/SUM($H201),-SUM($I201)),IF(OR($D201="Buy",$D201="Reward"),SUM($F201)+SUM($G201),0)))</f>
        <v/>
      </c>
      <c r="L201" s="17" t="str">
        <f>IF(OR($C201="",$D201&lt;&gt;"Sell"),"",IF(SUM($H201)&gt;0,SUM($F201)-SUM($G201)-SUM($I201)*IF(SUM($E201)&gt;SUM($H201),SUM($H201),SUM($E201))/SUM($H201),""))</f>
        <v/>
      </c>
      <c r="M201" s="20" t="str">
        <f>IF($D201="","",IF($C201="","Missing coin",IF(AND($D201&lt;&gt;"Buy",$D201&lt;&gt;"Sell",$D201&lt;&gt;"Fee",$D201&lt;&gt;"Reward",$D201&lt;&gt;"Transfer"),"Unknown type",IF(SUM($E201)&lt;=0,"Missing quantity",IF(COUNTIF('Portfolio'!$A$9:$A$58,$C201)=0,"Coin missing from the Portfolio tab",IF(AND($D201="Sell",SUM($E201)&gt;SUM($H201)+0.000000000001),"Sale larger than holdings",IF(AND($D201="Fee",SUM($E201)&gt;SUM($H201)+0.000000000001),"Fee larger than holdings",IF(AND(OR($D201="Buy",$D201="Sell"),SUM($F201)&lt;=0),"Missing amount",IF(AND(ISNUMBER($A201),SUM($A201)&lt;MAX($A$4:$A200)),"Date out of chronological order","OK")))))))))</f>
        <v/>
      </c>
    </row>
    <row r="202" spans="1:13" x14ac:dyDescent="0.25">
      <c r="A202" s="21"/>
      <c r="B202" s="13"/>
      <c r="C202" s="13"/>
      <c r="D202" s="13"/>
      <c r="E202" s="22"/>
      <c r="F202" s="14"/>
      <c r="G202" s="14"/>
      <c r="H202" s="16" t="str">
        <f>IF(OR($D202="",$C202=""),"",ROUND(SUMIFS($J$4:$J201,$C$4:$C201,$C202),10))</f>
        <v/>
      </c>
      <c r="I202" s="15" t="str">
        <f>IF(OR($D202="",$C202=""),"",ROUND(SUMIFS($K$4:$K201,$C$4:$C201,$C202),8))</f>
        <v/>
      </c>
      <c r="J202" s="16" t="str">
        <f>IF(OR($D202="",$C202=""),"",IF(OR($D202="Buy",$D202="Reward"),SUM($E202),IF(OR($D202="Sell",$D202="Fee"),-SUM($E202),0)))</f>
        <v/>
      </c>
      <c r="K202" s="17" t="str">
        <f>IF(OR($D202="",$C202=""),"",IF($D202="Sell",IF(SUM($H202)&gt;0,-SUM($I202)*IF(SUM($E202)&gt;SUM($H202),SUM($H202),SUM($E202))/SUM($H202),-SUM($I202)),IF(OR($D202="Buy",$D202="Reward"),SUM($F202)+SUM($G202),0)))</f>
        <v/>
      </c>
      <c r="L202" s="17" t="str">
        <f>IF(OR($C202="",$D202&lt;&gt;"Sell"),"",IF(SUM($H202)&gt;0,SUM($F202)-SUM($G202)-SUM($I202)*IF(SUM($E202)&gt;SUM($H202),SUM($H202),SUM($E202))/SUM($H202),""))</f>
        <v/>
      </c>
      <c r="M202" s="20" t="str">
        <f>IF($D202="","",IF($C202="","Missing coin",IF(AND($D202&lt;&gt;"Buy",$D202&lt;&gt;"Sell",$D202&lt;&gt;"Fee",$D202&lt;&gt;"Reward",$D202&lt;&gt;"Transfer"),"Unknown type",IF(SUM($E202)&lt;=0,"Missing quantity",IF(COUNTIF('Portfolio'!$A$9:$A$58,$C202)=0,"Coin missing from the Portfolio tab",IF(AND($D202="Sell",SUM($E202)&gt;SUM($H202)+0.000000000001),"Sale larger than holdings",IF(AND($D202="Fee",SUM($E202)&gt;SUM($H202)+0.000000000001),"Fee larger than holdings",IF(AND(OR($D202="Buy",$D202="Sell"),SUM($F202)&lt;=0),"Missing amount",IF(AND(ISNUMBER($A202),SUM($A202)&lt;MAX($A$4:$A201)),"Date out of chronological order","OK")))))))))</f>
        <v/>
      </c>
    </row>
    <row r="203" spans="1:13" x14ac:dyDescent="0.25">
      <c r="A203" s="21"/>
      <c r="B203" s="13"/>
      <c r="C203" s="13"/>
      <c r="D203" s="13"/>
      <c r="E203" s="22"/>
      <c r="F203" s="14"/>
      <c r="G203" s="14"/>
      <c r="H203" s="16" t="str">
        <f>IF(OR($D203="",$C203=""),"",ROUND(SUMIFS($J$4:$J202,$C$4:$C202,$C203),10))</f>
        <v/>
      </c>
      <c r="I203" s="15" t="str">
        <f>IF(OR($D203="",$C203=""),"",ROUND(SUMIFS($K$4:$K202,$C$4:$C202,$C203),8))</f>
        <v/>
      </c>
      <c r="J203" s="16" t="str">
        <f>IF(OR($D203="",$C203=""),"",IF(OR($D203="Buy",$D203="Reward"),SUM($E203),IF(OR($D203="Sell",$D203="Fee"),-SUM($E203),0)))</f>
        <v/>
      </c>
      <c r="K203" s="17" t="str">
        <f>IF(OR($D203="",$C203=""),"",IF($D203="Sell",IF(SUM($H203)&gt;0,-SUM($I203)*IF(SUM($E203)&gt;SUM($H203),SUM($H203),SUM($E203))/SUM($H203),-SUM($I203)),IF(OR($D203="Buy",$D203="Reward"),SUM($F203)+SUM($G203),0)))</f>
        <v/>
      </c>
      <c r="L203" s="17" t="str">
        <f>IF(OR($C203="",$D203&lt;&gt;"Sell"),"",IF(SUM($H203)&gt;0,SUM($F203)-SUM($G203)-SUM($I203)*IF(SUM($E203)&gt;SUM($H203),SUM($H203),SUM($E203))/SUM($H203),""))</f>
        <v/>
      </c>
      <c r="M203" s="20" t="str">
        <f>IF($D203="","",IF($C203="","Missing coin",IF(AND($D203&lt;&gt;"Buy",$D203&lt;&gt;"Sell",$D203&lt;&gt;"Fee",$D203&lt;&gt;"Reward",$D203&lt;&gt;"Transfer"),"Unknown type",IF(SUM($E203)&lt;=0,"Missing quantity",IF(COUNTIF('Portfolio'!$A$9:$A$58,$C203)=0,"Coin missing from the Portfolio tab",IF(AND($D203="Sell",SUM($E203)&gt;SUM($H203)+0.000000000001),"Sale larger than holdings",IF(AND($D203="Fee",SUM($E203)&gt;SUM($H203)+0.000000000001),"Fee larger than holdings",IF(AND(OR($D203="Buy",$D203="Sell"),SUM($F203)&lt;=0),"Missing amount",IF(AND(ISNUMBER($A203),SUM($A203)&lt;MAX($A$4:$A202)),"Date out of chronological order","OK")))))))))</f>
        <v/>
      </c>
    </row>
    <row r="204" spans="1:13" x14ac:dyDescent="0.25">
      <c r="A204" s="21"/>
      <c r="B204" s="13"/>
      <c r="C204" s="13"/>
      <c r="D204" s="13"/>
      <c r="E204" s="22"/>
      <c r="F204" s="14"/>
      <c r="G204" s="14"/>
      <c r="H204" s="16" t="str">
        <f>IF(OR($D204="",$C204=""),"",ROUND(SUMIFS($J$4:$J203,$C$4:$C203,$C204),10))</f>
        <v/>
      </c>
      <c r="I204" s="15" t="str">
        <f>IF(OR($D204="",$C204=""),"",ROUND(SUMIFS($K$4:$K203,$C$4:$C203,$C204),8))</f>
        <v/>
      </c>
      <c r="J204" s="16" t="str">
        <f>IF(OR($D204="",$C204=""),"",IF(OR($D204="Buy",$D204="Reward"),SUM($E204),IF(OR($D204="Sell",$D204="Fee"),-SUM($E204),0)))</f>
        <v/>
      </c>
      <c r="K204" s="17" t="str">
        <f>IF(OR($D204="",$C204=""),"",IF($D204="Sell",IF(SUM($H204)&gt;0,-SUM($I204)*IF(SUM($E204)&gt;SUM($H204),SUM($H204),SUM($E204))/SUM($H204),-SUM($I204)),IF(OR($D204="Buy",$D204="Reward"),SUM($F204)+SUM($G204),0)))</f>
        <v/>
      </c>
      <c r="L204" s="17" t="str">
        <f>IF(OR($C204="",$D204&lt;&gt;"Sell"),"",IF(SUM($H204)&gt;0,SUM($F204)-SUM($G204)-SUM($I204)*IF(SUM($E204)&gt;SUM($H204),SUM($H204),SUM($E204))/SUM($H204),""))</f>
        <v/>
      </c>
      <c r="M204" s="20" t="str">
        <f>IF($D204="","",IF($C204="","Missing coin",IF(AND($D204&lt;&gt;"Buy",$D204&lt;&gt;"Sell",$D204&lt;&gt;"Fee",$D204&lt;&gt;"Reward",$D204&lt;&gt;"Transfer"),"Unknown type",IF(SUM($E204)&lt;=0,"Missing quantity",IF(COUNTIF('Portfolio'!$A$9:$A$58,$C204)=0,"Coin missing from the Portfolio tab",IF(AND($D204="Sell",SUM($E204)&gt;SUM($H204)+0.000000000001),"Sale larger than holdings",IF(AND($D204="Fee",SUM($E204)&gt;SUM($H204)+0.000000000001),"Fee larger than holdings",IF(AND(OR($D204="Buy",$D204="Sell"),SUM($F204)&lt;=0),"Missing amount",IF(AND(ISNUMBER($A204),SUM($A204)&lt;MAX($A$4:$A203)),"Date out of chronological order","OK")))))))))</f>
        <v/>
      </c>
    </row>
    <row r="205" spans="1:13" x14ac:dyDescent="0.25">
      <c r="A205" s="21"/>
      <c r="B205" s="13"/>
      <c r="C205" s="13"/>
      <c r="D205" s="13"/>
      <c r="E205" s="22"/>
      <c r="F205" s="14"/>
      <c r="G205" s="14"/>
      <c r="H205" s="16" t="str">
        <f>IF(OR($D205="",$C205=""),"",ROUND(SUMIFS($J$4:$J204,$C$4:$C204,$C205),10))</f>
        <v/>
      </c>
      <c r="I205" s="15" t="str">
        <f>IF(OR($D205="",$C205=""),"",ROUND(SUMIFS($K$4:$K204,$C$4:$C204,$C205),8))</f>
        <v/>
      </c>
      <c r="J205" s="16" t="str">
        <f>IF(OR($D205="",$C205=""),"",IF(OR($D205="Buy",$D205="Reward"),SUM($E205),IF(OR($D205="Sell",$D205="Fee"),-SUM($E205),0)))</f>
        <v/>
      </c>
      <c r="K205" s="17" t="str">
        <f>IF(OR($D205="",$C205=""),"",IF($D205="Sell",IF(SUM($H205)&gt;0,-SUM($I205)*IF(SUM($E205)&gt;SUM($H205),SUM($H205),SUM($E205))/SUM($H205),-SUM($I205)),IF(OR($D205="Buy",$D205="Reward"),SUM($F205)+SUM($G205),0)))</f>
        <v/>
      </c>
      <c r="L205" s="17" t="str">
        <f>IF(OR($C205="",$D205&lt;&gt;"Sell"),"",IF(SUM($H205)&gt;0,SUM($F205)-SUM($G205)-SUM($I205)*IF(SUM($E205)&gt;SUM($H205),SUM($H205),SUM($E205))/SUM($H205),""))</f>
        <v/>
      </c>
      <c r="M205" s="20" t="str">
        <f>IF($D205="","",IF($C205="","Missing coin",IF(AND($D205&lt;&gt;"Buy",$D205&lt;&gt;"Sell",$D205&lt;&gt;"Fee",$D205&lt;&gt;"Reward",$D205&lt;&gt;"Transfer"),"Unknown type",IF(SUM($E205)&lt;=0,"Missing quantity",IF(COUNTIF('Portfolio'!$A$9:$A$58,$C205)=0,"Coin missing from the Portfolio tab",IF(AND($D205="Sell",SUM($E205)&gt;SUM($H205)+0.000000000001),"Sale larger than holdings",IF(AND($D205="Fee",SUM($E205)&gt;SUM($H205)+0.000000000001),"Fee larger than holdings",IF(AND(OR($D205="Buy",$D205="Sell"),SUM($F205)&lt;=0),"Missing amount",IF(AND(ISNUMBER($A205),SUM($A205)&lt;MAX($A$4:$A204)),"Date out of chronological order","OK")))))))))</f>
        <v/>
      </c>
    </row>
    <row r="206" spans="1:13" x14ac:dyDescent="0.25">
      <c r="A206" s="21"/>
      <c r="B206" s="13"/>
      <c r="C206" s="13"/>
      <c r="D206" s="13"/>
      <c r="E206" s="22"/>
      <c r="F206" s="14"/>
      <c r="G206" s="14"/>
      <c r="H206" s="16" t="str">
        <f>IF(OR($D206="",$C206=""),"",ROUND(SUMIFS($J$4:$J205,$C$4:$C205,$C206),10))</f>
        <v/>
      </c>
      <c r="I206" s="15" t="str">
        <f>IF(OR($D206="",$C206=""),"",ROUND(SUMIFS($K$4:$K205,$C$4:$C205,$C206),8))</f>
        <v/>
      </c>
      <c r="J206" s="16" t="str">
        <f>IF(OR($D206="",$C206=""),"",IF(OR($D206="Buy",$D206="Reward"),SUM($E206),IF(OR($D206="Sell",$D206="Fee"),-SUM($E206),0)))</f>
        <v/>
      </c>
      <c r="K206" s="17" t="str">
        <f>IF(OR($D206="",$C206=""),"",IF($D206="Sell",IF(SUM($H206)&gt;0,-SUM($I206)*IF(SUM($E206)&gt;SUM($H206),SUM($H206),SUM($E206))/SUM($H206),-SUM($I206)),IF(OR($D206="Buy",$D206="Reward"),SUM($F206)+SUM($G206),0)))</f>
        <v/>
      </c>
      <c r="L206" s="17" t="str">
        <f>IF(OR($C206="",$D206&lt;&gt;"Sell"),"",IF(SUM($H206)&gt;0,SUM($F206)-SUM($G206)-SUM($I206)*IF(SUM($E206)&gt;SUM($H206),SUM($H206),SUM($E206))/SUM($H206),""))</f>
        <v/>
      </c>
      <c r="M206" s="20" t="str">
        <f>IF($D206="","",IF($C206="","Missing coin",IF(AND($D206&lt;&gt;"Buy",$D206&lt;&gt;"Sell",$D206&lt;&gt;"Fee",$D206&lt;&gt;"Reward",$D206&lt;&gt;"Transfer"),"Unknown type",IF(SUM($E206)&lt;=0,"Missing quantity",IF(COUNTIF('Portfolio'!$A$9:$A$58,$C206)=0,"Coin missing from the Portfolio tab",IF(AND($D206="Sell",SUM($E206)&gt;SUM($H206)+0.000000000001),"Sale larger than holdings",IF(AND($D206="Fee",SUM($E206)&gt;SUM($H206)+0.000000000001),"Fee larger than holdings",IF(AND(OR($D206="Buy",$D206="Sell"),SUM($F206)&lt;=0),"Missing amount",IF(AND(ISNUMBER($A206),SUM($A206)&lt;MAX($A$4:$A205)),"Date out of chronological order","OK")))))))))</f>
        <v/>
      </c>
    </row>
    <row r="207" spans="1:13" x14ac:dyDescent="0.25">
      <c r="A207" s="21"/>
      <c r="B207" s="13"/>
      <c r="C207" s="13"/>
      <c r="D207" s="13"/>
      <c r="E207" s="22"/>
      <c r="F207" s="14"/>
      <c r="G207" s="14"/>
      <c r="H207" s="16" t="str">
        <f>IF(OR($D207="",$C207=""),"",ROUND(SUMIFS($J$4:$J206,$C$4:$C206,$C207),10))</f>
        <v/>
      </c>
      <c r="I207" s="15" t="str">
        <f>IF(OR($D207="",$C207=""),"",ROUND(SUMIFS($K$4:$K206,$C$4:$C206,$C207),8))</f>
        <v/>
      </c>
      <c r="J207" s="16" t="str">
        <f>IF(OR($D207="",$C207=""),"",IF(OR($D207="Buy",$D207="Reward"),SUM($E207),IF(OR($D207="Sell",$D207="Fee"),-SUM($E207),0)))</f>
        <v/>
      </c>
      <c r="K207" s="17" t="str">
        <f>IF(OR($D207="",$C207=""),"",IF($D207="Sell",IF(SUM($H207)&gt;0,-SUM($I207)*IF(SUM($E207)&gt;SUM($H207),SUM($H207),SUM($E207))/SUM($H207),-SUM($I207)),IF(OR($D207="Buy",$D207="Reward"),SUM($F207)+SUM($G207),0)))</f>
        <v/>
      </c>
      <c r="L207" s="17" t="str">
        <f>IF(OR($C207="",$D207&lt;&gt;"Sell"),"",IF(SUM($H207)&gt;0,SUM($F207)-SUM($G207)-SUM($I207)*IF(SUM($E207)&gt;SUM($H207),SUM($H207),SUM($E207))/SUM($H207),""))</f>
        <v/>
      </c>
      <c r="M207" s="20" t="str">
        <f>IF($D207="","",IF($C207="","Missing coin",IF(AND($D207&lt;&gt;"Buy",$D207&lt;&gt;"Sell",$D207&lt;&gt;"Fee",$D207&lt;&gt;"Reward",$D207&lt;&gt;"Transfer"),"Unknown type",IF(SUM($E207)&lt;=0,"Missing quantity",IF(COUNTIF('Portfolio'!$A$9:$A$58,$C207)=0,"Coin missing from the Portfolio tab",IF(AND($D207="Sell",SUM($E207)&gt;SUM($H207)+0.000000000001),"Sale larger than holdings",IF(AND($D207="Fee",SUM($E207)&gt;SUM($H207)+0.000000000001),"Fee larger than holdings",IF(AND(OR($D207="Buy",$D207="Sell"),SUM($F207)&lt;=0),"Missing amount",IF(AND(ISNUMBER($A207),SUM($A207)&lt;MAX($A$4:$A206)),"Date out of chronological order","OK")))))))))</f>
        <v/>
      </c>
    </row>
    <row r="208" spans="1:13" x14ac:dyDescent="0.25">
      <c r="A208" s="21"/>
      <c r="B208" s="13"/>
      <c r="C208" s="13"/>
      <c r="D208" s="13"/>
      <c r="E208" s="22"/>
      <c r="F208" s="14"/>
      <c r="G208" s="14"/>
      <c r="H208" s="16" t="str">
        <f>IF(OR($D208="",$C208=""),"",ROUND(SUMIFS($J$4:$J207,$C$4:$C207,$C208),10))</f>
        <v/>
      </c>
      <c r="I208" s="15" t="str">
        <f>IF(OR($D208="",$C208=""),"",ROUND(SUMIFS($K$4:$K207,$C$4:$C207,$C208),8))</f>
        <v/>
      </c>
      <c r="J208" s="16" t="str">
        <f>IF(OR($D208="",$C208=""),"",IF(OR($D208="Buy",$D208="Reward"),SUM($E208),IF(OR($D208="Sell",$D208="Fee"),-SUM($E208),0)))</f>
        <v/>
      </c>
      <c r="K208" s="17" t="str">
        <f>IF(OR($D208="",$C208=""),"",IF($D208="Sell",IF(SUM($H208)&gt;0,-SUM($I208)*IF(SUM($E208)&gt;SUM($H208),SUM($H208),SUM($E208))/SUM($H208),-SUM($I208)),IF(OR($D208="Buy",$D208="Reward"),SUM($F208)+SUM($G208),0)))</f>
        <v/>
      </c>
      <c r="L208" s="17" t="str">
        <f>IF(OR($C208="",$D208&lt;&gt;"Sell"),"",IF(SUM($H208)&gt;0,SUM($F208)-SUM($G208)-SUM($I208)*IF(SUM($E208)&gt;SUM($H208),SUM($H208),SUM($E208))/SUM($H208),""))</f>
        <v/>
      </c>
      <c r="M208" s="20" t="str">
        <f>IF($D208="","",IF($C208="","Missing coin",IF(AND($D208&lt;&gt;"Buy",$D208&lt;&gt;"Sell",$D208&lt;&gt;"Fee",$D208&lt;&gt;"Reward",$D208&lt;&gt;"Transfer"),"Unknown type",IF(SUM($E208)&lt;=0,"Missing quantity",IF(COUNTIF('Portfolio'!$A$9:$A$58,$C208)=0,"Coin missing from the Portfolio tab",IF(AND($D208="Sell",SUM($E208)&gt;SUM($H208)+0.000000000001),"Sale larger than holdings",IF(AND($D208="Fee",SUM($E208)&gt;SUM($H208)+0.000000000001),"Fee larger than holdings",IF(AND(OR($D208="Buy",$D208="Sell"),SUM($F208)&lt;=0),"Missing amount",IF(AND(ISNUMBER($A208),SUM($A208)&lt;MAX($A$4:$A207)),"Date out of chronological order","OK")))))))))</f>
        <v/>
      </c>
    </row>
    <row r="209" spans="1:13" x14ac:dyDescent="0.25">
      <c r="A209" s="21"/>
      <c r="B209" s="13"/>
      <c r="C209" s="13"/>
      <c r="D209" s="13"/>
      <c r="E209" s="22"/>
      <c r="F209" s="14"/>
      <c r="G209" s="14"/>
      <c r="H209" s="16" t="str">
        <f>IF(OR($D209="",$C209=""),"",ROUND(SUMIFS($J$4:$J208,$C$4:$C208,$C209),10))</f>
        <v/>
      </c>
      <c r="I209" s="15" t="str">
        <f>IF(OR($D209="",$C209=""),"",ROUND(SUMIFS($K$4:$K208,$C$4:$C208,$C209),8))</f>
        <v/>
      </c>
      <c r="J209" s="16" t="str">
        <f>IF(OR($D209="",$C209=""),"",IF(OR($D209="Buy",$D209="Reward"),SUM($E209),IF(OR($D209="Sell",$D209="Fee"),-SUM($E209),0)))</f>
        <v/>
      </c>
      <c r="K209" s="17" t="str">
        <f>IF(OR($D209="",$C209=""),"",IF($D209="Sell",IF(SUM($H209)&gt;0,-SUM($I209)*IF(SUM($E209)&gt;SUM($H209),SUM($H209),SUM($E209))/SUM($H209),-SUM($I209)),IF(OR($D209="Buy",$D209="Reward"),SUM($F209)+SUM($G209),0)))</f>
        <v/>
      </c>
      <c r="L209" s="17" t="str">
        <f>IF(OR($C209="",$D209&lt;&gt;"Sell"),"",IF(SUM($H209)&gt;0,SUM($F209)-SUM($G209)-SUM($I209)*IF(SUM($E209)&gt;SUM($H209),SUM($H209),SUM($E209))/SUM($H209),""))</f>
        <v/>
      </c>
      <c r="M209" s="20" t="str">
        <f>IF($D209="","",IF($C209="","Missing coin",IF(AND($D209&lt;&gt;"Buy",$D209&lt;&gt;"Sell",$D209&lt;&gt;"Fee",$D209&lt;&gt;"Reward",$D209&lt;&gt;"Transfer"),"Unknown type",IF(SUM($E209)&lt;=0,"Missing quantity",IF(COUNTIF('Portfolio'!$A$9:$A$58,$C209)=0,"Coin missing from the Portfolio tab",IF(AND($D209="Sell",SUM($E209)&gt;SUM($H209)+0.000000000001),"Sale larger than holdings",IF(AND($D209="Fee",SUM($E209)&gt;SUM($H209)+0.000000000001),"Fee larger than holdings",IF(AND(OR($D209="Buy",$D209="Sell"),SUM($F209)&lt;=0),"Missing amount",IF(AND(ISNUMBER($A209),SUM($A209)&lt;MAX($A$4:$A208)),"Date out of chronological order","OK")))))))))</f>
        <v/>
      </c>
    </row>
    <row r="210" spans="1:13" x14ac:dyDescent="0.25">
      <c r="A210" s="21"/>
      <c r="B210" s="13"/>
      <c r="C210" s="13"/>
      <c r="D210" s="13"/>
      <c r="E210" s="22"/>
      <c r="F210" s="14"/>
      <c r="G210" s="14"/>
      <c r="H210" s="16" t="str">
        <f>IF(OR($D210="",$C210=""),"",ROUND(SUMIFS($J$4:$J209,$C$4:$C209,$C210),10))</f>
        <v/>
      </c>
      <c r="I210" s="15" t="str">
        <f>IF(OR($D210="",$C210=""),"",ROUND(SUMIFS($K$4:$K209,$C$4:$C209,$C210),8))</f>
        <v/>
      </c>
      <c r="J210" s="16" t="str">
        <f>IF(OR($D210="",$C210=""),"",IF(OR($D210="Buy",$D210="Reward"),SUM($E210),IF(OR($D210="Sell",$D210="Fee"),-SUM($E210),0)))</f>
        <v/>
      </c>
      <c r="K210" s="17" t="str">
        <f>IF(OR($D210="",$C210=""),"",IF($D210="Sell",IF(SUM($H210)&gt;0,-SUM($I210)*IF(SUM($E210)&gt;SUM($H210),SUM($H210),SUM($E210))/SUM($H210),-SUM($I210)),IF(OR($D210="Buy",$D210="Reward"),SUM($F210)+SUM($G210),0)))</f>
        <v/>
      </c>
      <c r="L210" s="17" t="str">
        <f>IF(OR($C210="",$D210&lt;&gt;"Sell"),"",IF(SUM($H210)&gt;0,SUM($F210)-SUM($G210)-SUM($I210)*IF(SUM($E210)&gt;SUM($H210),SUM($H210),SUM($E210))/SUM($H210),""))</f>
        <v/>
      </c>
      <c r="M210" s="20" t="str">
        <f>IF($D210="","",IF($C210="","Missing coin",IF(AND($D210&lt;&gt;"Buy",$D210&lt;&gt;"Sell",$D210&lt;&gt;"Fee",$D210&lt;&gt;"Reward",$D210&lt;&gt;"Transfer"),"Unknown type",IF(SUM($E210)&lt;=0,"Missing quantity",IF(COUNTIF('Portfolio'!$A$9:$A$58,$C210)=0,"Coin missing from the Portfolio tab",IF(AND($D210="Sell",SUM($E210)&gt;SUM($H210)+0.000000000001),"Sale larger than holdings",IF(AND($D210="Fee",SUM($E210)&gt;SUM($H210)+0.000000000001),"Fee larger than holdings",IF(AND(OR($D210="Buy",$D210="Sell"),SUM($F210)&lt;=0),"Missing amount",IF(AND(ISNUMBER($A210),SUM($A210)&lt;MAX($A$4:$A209)),"Date out of chronological order","OK")))))))))</f>
        <v/>
      </c>
    </row>
    <row r="211" spans="1:13" x14ac:dyDescent="0.25">
      <c r="A211" s="21"/>
      <c r="B211" s="13"/>
      <c r="C211" s="13"/>
      <c r="D211" s="13"/>
      <c r="E211" s="22"/>
      <c r="F211" s="14"/>
      <c r="G211" s="14"/>
      <c r="H211" s="16" t="str">
        <f>IF(OR($D211="",$C211=""),"",ROUND(SUMIFS($J$4:$J210,$C$4:$C210,$C211),10))</f>
        <v/>
      </c>
      <c r="I211" s="15" t="str">
        <f>IF(OR($D211="",$C211=""),"",ROUND(SUMIFS($K$4:$K210,$C$4:$C210,$C211),8))</f>
        <v/>
      </c>
      <c r="J211" s="16" t="str">
        <f>IF(OR($D211="",$C211=""),"",IF(OR($D211="Buy",$D211="Reward"),SUM($E211),IF(OR($D211="Sell",$D211="Fee"),-SUM($E211),0)))</f>
        <v/>
      </c>
      <c r="K211" s="17" t="str">
        <f>IF(OR($D211="",$C211=""),"",IF($D211="Sell",IF(SUM($H211)&gt;0,-SUM($I211)*IF(SUM($E211)&gt;SUM($H211),SUM($H211),SUM($E211))/SUM($H211),-SUM($I211)),IF(OR($D211="Buy",$D211="Reward"),SUM($F211)+SUM($G211),0)))</f>
        <v/>
      </c>
      <c r="L211" s="17" t="str">
        <f>IF(OR($C211="",$D211&lt;&gt;"Sell"),"",IF(SUM($H211)&gt;0,SUM($F211)-SUM($G211)-SUM($I211)*IF(SUM($E211)&gt;SUM($H211),SUM($H211),SUM($E211))/SUM($H211),""))</f>
        <v/>
      </c>
      <c r="M211" s="20" t="str">
        <f>IF($D211="","",IF($C211="","Missing coin",IF(AND($D211&lt;&gt;"Buy",$D211&lt;&gt;"Sell",$D211&lt;&gt;"Fee",$D211&lt;&gt;"Reward",$D211&lt;&gt;"Transfer"),"Unknown type",IF(SUM($E211)&lt;=0,"Missing quantity",IF(COUNTIF('Portfolio'!$A$9:$A$58,$C211)=0,"Coin missing from the Portfolio tab",IF(AND($D211="Sell",SUM($E211)&gt;SUM($H211)+0.000000000001),"Sale larger than holdings",IF(AND($D211="Fee",SUM($E211)&gt;SUM($H211)+0.000000000001),"Fee larger than holdings",IF(AND(OR($D211="Buy",$D211="Sell"),SUM($F211)&lt;=0),"Missing amount",IF(AND(ISNUMBER($A211),SUM($A211)&lt;MAX($A$4:$A210)),"Date out of chronological order","OK")))))))))</f>
        <v/>
      </c>
    </row>
    <row r="212" spans="1:13" x14ac:dyDescent="0.25">
      <c r="A212" s="21"/>
      <c r="B212" s="13"/>
      <c r="C212" s="13"/>
      <c r="D212" s="13"/>
      <c r="E212" s="22"/>
      <c r="F212" s="14"/>
      <c r="G212" s="14"/>
      <c r="H212" s="16" t="str">
        <f>IF(OR($D212="",$C212=""),"",ROUND(SUMIFS($J$4:$J211,$C$4:$C211,$C212),10))</f>
        <v/>
      </c>
      <c r="I212" s="15" t="str">
        <f>IF(OR($D212="",$C212=""),"",ROUND(SUMIFS($K$4:$K211,$C$4:$C211,$C212),8))</f>
        <v/>
      </c>
      <c r="J212" s="16" t="str">
        <f>IF(OR($D212="",$C212=""),"",IF(OR($D212="Buy",$D212="Reward"),SUM($E212),IF(OR($D212="Sell",$D212="Fee"),-SUM($E212),0)))</f>
        <v/>
      </c>
      <c r="K212" s="17" t="str">
        <f>IF(OR($D212="",$C212=""),"",IF($D212="Sell",IF(SUM($H212)&gt;0,-SUM($I212)*IF(SUM($E212)&gt;SUM($H212),SUM($H212),SUM($E212))/SUM($H212),-SUM($I212)),IF(OR($D212="Buy",$D212="Reward"),SUM($F212)+SUM($G212),0)))</f>
        <v/>
      </c>
      <c r="L212" s="17" t="str">
        <f>IF(OR($C212="",$D212&lt;&gt;"Sell"),"",IF(SUM($H212)&gt;0,SUM($F212)-SUM($G212)-SUM($I212)*IF(SUM($E212)&gt;SUM($H212),SUM($H212),SUM($E212))/SUM($H212),""))</f>
        <v/>
      </c>
      <c r="M212" s="20" t="str">
        <f>IF($D212="","",IF($C212="","Missing coin",IF(AND($D212&lt;&gt;"Buy",$D212&lt;&gt;"Sell",$D212&lt;&gt;"Fee",$D212&lt;&gt;"Reward",$D212&lt;&gt;"Transfer"),"Unknown type",IF(SUM($E212)&lt;=0,"Missing quantity",IF(COUNTIF('Portfolio'!$A$9:$A$58,$C212)=0,"Coin missing from the Portfolio tab",IF(AND($D212="Sell",SUM($E212)&gt;SUM($H212)+0.000000000001),"Sale larger than holdings",IF(AND($D212="Fee",SUM($E212)&gt;SUM($H212)+0.000000000001),"Fee larger than holdings",IF(AND(OR($D212="Buy",$D212="Sell"),SUM($F212)&lt;=0),"Missing amount",IF(AND(ISNUMBER($A212),SUM($A212)&lt;MAX($A$4:$A211)),"Date out of chronological order","OK")))))))))</f>
        <v/>
      </c>
    </row>
    <row r="213" spans="1:13" x14ac:dyDescent="0.25">
      <c r="A213" s="21"/>
      <c r="B213" s="13"/>
      <c r="C213" s="13"/>
      <c r="D213" s="13"/>
      <c r="E213" s="22"/>
      <c r="F213" s="14"/>
      <c r="G213" s="14"/>
      <c r="H213" s="16" t="str">
        <f>IF(OR($D213="",$C213=""),"",ROUND(SUMIFS($J$4:$J212,$C$4:$C212,$C213),10))</f>
        <v/>
      </c>
      <c r="I213" s="15" t="str">
        <f>IF(OR($D213="",$C213=""),"",ROUND(SUMIFS($K$4:$K212,$C$4:$C212,$C213),8))</f>
        <v/>
      </c>
      <c r="J213" s="16" t="str">
        <f>IF(OR($D213="",$C213=""),"",IF(OR($D213="Buy",$D213="Reward"),SUM($E213),IF(OR($D213="Sell",$D213="Fee"),-SUM($E213),0)))</f>
        <v/>
      </c>
      <c r="K213" s="17" t="str">
        <f>IF(OR($D213="",$C213=""),"",IF($D213="Sell",IF(SUM($H213)&gt;0,-SUM($I213)*IF(SUM($E213)&gt;SUM($H213),SUM($H213),SUM($E213))/SUM($H213),-SUM($I213)),IF(OR($D213="Buy",$D213="Reward"),SUM($F213)+SUM($G213),0)))</f>
        <v/>
      </c>
      <c r="L213" s="17" t="str">
        <f>IF(OR($C213="",$D213&lt;&gt;"Sell"),"",IF(SUM($H213)&gt;0,SUM($F213)-SUM($G213)-SUM($I213)*IF(SUM($E213)&gt;SUM($H213),SUM($H213),SUM($E213))/SUM($H213),""))</f>
        <v/>
      </c>
      <c r="M213" s="20" t="str">
        <f>IF($D213="","",IF($C213="","Missing coin",IF(AND($D213&lt;&gt;"Buy",$D213&lt;&gt;"Sell",$D213&lt;&gt;"Fee",$D213&lt;&gt;"Reward",$D213&lt;&gt;"Transfer"),"Unknown type",IF(SUM($E213)&lt;=0,"Missing quantity",IF(COUNTIF('Portfolio'!$A$9:$A$58,$C213)=0,"Coin missing from the Portfolio tab",IF(AND($D213="Sell",SUM($E213)&gt;SUM($H213)+0.000000000001),"Sale larger than holdings",IF(AND($D213="Fee",SUM($E213)&gt;SUM($H213)+0.000000000001),"Fee larger than holdings",IF(AND(OR($D213="Buy",$D213="Sell"),SUM($F213)&lt;=0),"Missing amount",IF(AND(ISNUMBER($A213),SUM($A213)&lt;MAX($A$4:$A212)),"Date out of chronological order","OK")))))))))</f>
        <v/>
      </c>
    </row>
    <row r="214" spans="1:13" x14ac:dyDescent="0.25">
      <c r="A214" s="21"/>
      <c r="B214" s="13"/>
      <c r="C214" s="13"/>
      <c r="D214" s="13"/>
      <c r="E214" s="22"/>
      <c r="F214" s="14"/>
      <c r="G214" s="14"/>
      <c r="H214" s="16" t="str">
        <f>IF(OR($D214="",$C214=""),"",ROUND(SUMIFS($J$4:$J213,$C$4:$C213,$C214),10))</f>
        <v/>
      </c>
      <c r="I214" s="15" t="str">
        <f>IF(OR($D214="",$C214=""),"",ROUND(SUMIFS($K$4:$K213,$C$4:$C213,$C214),8))</f>
        <v/>
      </c>
      <c r="J214" s="16" t="str">
        <f>IF(OR($D214="",$C214=""),"",IF(OR($D214="Buy",$D214="Reward"),SUM($E214),IF(OR($D214="Sell",$D214="Fee"),-SUM($E214),0)))</f>
        <v/>
      </c>
      <c r="K214" s="17" t="str">
        <f>IF(OR($D214="",$C214=""),"",IF($D214="Sell",IF(SUM($H214)&gt;0,-SUM($I214)*IF(SUM($E214)&gt;SUM($H214),SUM($H214),SUM($E214))/SUM($H214),-SUM($I214)),IF(OR($D214="Buy",$D214="Reward"),SUM($F214)+SUM($G214),0)))</f>
        <v/>
      </c>
      <c r="L214" s="17" t="str">
        <f>IF(OR($C214="",$D214&lt;&gt;"Sell"),"",IF(SUM($H214)&gt;0,SUM($F214)-SUM($G214)-SUM($I214)*IF(SUM($E214)&gt;SUM($H214),SUM($H214),SUM($E214))/SUM($H214),""))</f>
        <v/>
      </c>
      <c r="M214" s="20" t="str">
        <f>IF($D214="","",IF($C214="","Missing coin",IF(AND($D214&lt;&gt;"Buy",$D214&lt;&gt;"Sell",$D214&lt;&gt;"Fee",$D214&lt;&gt;"Reward",$D214&lt;&gt;"Transfer"),"Unknown type",IF(SUM($E214)&lt;=0,"Missing quantity",IF(COUNTIF('Portfolio'!$A$9:$A$58,$C214)=0,"Coin missing from the Portfolio tab",IF(AND($D214="Sell",SUM($E214)&gt;SUM($H214)+0.000000000001),"Sale larger than holdings",IF(AND($D214="Fee",SUM($E214)&gt;SUM($H214)+0.000000000001),"Fee larger than holdings",IF(AND(OR($D214="Buy",$D214="Sell"),SUM($F214)&lt;=0),"Missing amount",IF(AND(ISNUMBER($A214),SUM($A214)&lt;MAX($A$4:$A213)),"Date out of chronological order","OK")))))))))</f>
        <v/>
      </c>
    </row>
    <row r="215" spans="1:13" x14ac:dyDescent="0.25">
      <c r="A215" s="21"/>
      <c r="B215" s="13"/>
      <c r="C215" s="13"/>
      <c r="D215" s="13"/>
      <c r="E215" s="22"/>
      <c r="F215" s="14"/>
      <c r="G215" s="14"/>
      <c r="H215" s="16" t="str">
        <f>IF(OR($D215="",$C215=""),"",ROUND(SUMIFS($J$4:$J214,$C$4:$C214,$C215),10))</f>
        <v/>
      </c>
      <c r="I215" s="15" t="str">
        <f>IF(OR($D215="",$C215=""),"",ROUND(SUMIFS($K$4:$K214,$C$4:$C214,$C215),8))</f>
        <v/>
      </c>
      <c r="J215" s="16" t="str">
        <f>IF(OR($D215="",$C215=""),"",IF(OR($D215="Buy",$D215="Reward"),SUM($E215),IF(OR($D215="Sell",$D215="Fee"),-SUM($E215),0)))</f>
        <v/>
      </c>
      <c r="K215" s="17" t="str">
        <f>IF(OR($D215="",$C215=""),"",IF($D215="Sell",IF(SUM($H215)&gt;0,-SUM($I215)*IF(SUM($E215)&gt;SUM($H215),SUM($H215),SUM($E215))/SUM($H215),-SUM($I215)),IF(OR($D215="Buy",$D215="Reward"),SUM($F215)+SUM($G215),0)))</f>
        <v/>
      </c>
      <c r="L215" s="17" t="str">
        <f>IF(OR($C215="",$D215&lt;&gt;"Sell"),"",IF(SUM($H215)&gt;0,SUM($F215)-SUM($G215)-SUM($I215)*IF(SUM($E215)&gt;SUM($H215),SUM($H215),SUM($E215))/SUM($H215),""))</f>
        <v/>
      </c>
      <c r="M215" s="20" t="str">
        <f>IF($D215="","",IF($C215="","Missing coin",IF(AND($D215&lt;&gt;"Buy",$D215&lt;&gt;"Sell",$D215&lt;&gt;"Fee",$D215&lt;&gt;"Reward",$D215&lt;&gt;"Transfer"),"Unknown type",IF(SUM($E215)&lt;=0,"Missing quantity",IF(COUNTIF('Portfolio'!$A$9:$A$58,$C215)=0,"Coin missing from the Portfolio tab",IF(AND($D215="Sell",SUM($E215)&gt;SUM($H215)+0.000000000001),"Sale larger than holdings",IF(AND($D215="Fee",SUM($E215)&gt;SUM($H215)+0.000000000001),"Fee larger than holdings",IF(AND(OR($D215="Buy",$D215="Sell"),SUM($F215)&lt;=0),"Missing amount",IF(AND(ISNUMBER($A215),SUM($A215)&lt;MAX($A$4:$A214)),"Date out of chronological order","OK")))))))))</f>
        <v/>
      </c>
    </row>
    <row r="216" spans="1:13" x14ac:dyDescent="0.25">
      <c r="A216" s="21"/>
      <c r="B216" s="13"/>
      <c r="C216" s="13"/>
      <c r="D216" s="13"/>
      <c r="E216" s="22"/>
      <c r="F216" s="14"/>
      <c r="G216" s="14"/>
      <c r="H216" s="16" t="str">
        <f>IF(OR($D216="",$C216=""),"",ROUND(SUMIFS($J$4:$J215,$C$4:$C215,$C216),10))</f>
        <v/>
      </c>
      <c r="I216" s="15" t="str">
        <f>IF(OR($D216="",$C216=""),"",ROUND(SUMIFS($K$4:$K215,$C$4:$C215,$C216),8))</f>
        <v/>
      </c>
      <c r="J216" s="16" t="str">
        <f>IF(OR($D216="",$C216=""),"",IF(OR($D216="Buy",$D216="Reward"),SUM($E216),IF(OR($D216="Sell",$D216="Fee"),-SUM($E216),0)))</f>
        <v/>
      </c>
      <c r="K216" s="17" t="str">
        <f>IF(OR($D216="",$C216=""),"",IF($D216="Sell",IF(SUM($H216)&gt;0,-SUM($I216)*IF(SUM($E216)&gt;SUM($H216),SUM($H216),SUM($E216))/SUM($H216),-SUM($I216)),IF(OR($D216="Buy",$D216="Reward"),SUM($F216)+SUM($G216),0)))</f>
        <v/>
      </c>
      <c r="L216" s="17" t="str">
        <f>IF(OR($C216="",$D216&lt;&gt;"Sell"),"",IF(SUM($H216)&gt;0,SUM($F216)-SUM($G216)-SUM($I216)*IF(SUM($E216)&gt;SUM($H216),SUM($H216),SUM($E216))/SUM($H216),""))</f>
        <v/>
      </c>
      <c r="M216" s="20" t="str">
        <f>IF($D216="","",IF($C216="","Missing coin",IF(AND($D216&lt;&gt;"Buy",$D216&lt;&gt;"Sell",$D216&lt;&gt;"Fee",$D216&lt;&gt;"Reward",$D216&lt;&gt;"Transfer"),"Unknown type",IF(SUM($E216)&lt;=0,"Missing quantity",IF(COUNTIF('Portfolio'!$A$9:$A$58,$C216)=0,"Coin missing from the Portfolio tab",IF(AND($D216="Sell",SUM($E216)&gt;SUM($H216)+0.000000000001),"Sale larger than holdings",IF(AND($D216="Fee",SUM($E216)&gt;SUM($H216)+0.000000000001),"Fee larger than holdings",IF(AND(OR($D216="Buy",$D216="Sell"),SUM($F216)&lt;=0),"Missing amount",IF(AND(ISNUMBER($A216),SUM($A216)&lt;MAX($A$4:$A215)),"Date out of chronological order","OK")))))))))</f>
        <v/>
      </c>
    </row>
    <row r="217" spans="1:13" x14ac:dyDescent="0.25">
      <c r="A217" s="21"/>
      <c r="B217" s="13"/>
      <c r="C217" s="13"/>
      <c r="D217" s="13"/>
      <c r="E217" s="22"/>
      <c r="F217" s="14"/>
      <c r="G217" s="14"/>
      <c r="H217" s="16" t="str">
        <f>IF(OR($D217="",$C217=""),"",ROUND(SUMIFS($J$4:$J216,$C$4:$C216,$C217),10))</f>
        <v/>
      </c>
      <c r="I217" s="15" t="str">
        <f>IF(OR($D217="",$C217=""),"",ROUND(SUMIFS($K$4:$K216,$C$4:$C216,$C217),8))</f>
        <v/>
      </c>
      <c r="J217" s="16" t="str">
        <f>IF(OR($D217="",$C217=""),"",IF(OR($D217="Buy",$D217="Reward"),SUM($E217),IF(OR($D217="Sell",$D217="Fee"),-SUM($E217),0)))</f>
        <v/>
      </c>
      <c r="K217" s="17" t="str">
        <f>IF(OR($D217="",$C217=""),"",IF($D217="Sell",IF(SUM($H217)&gt;0,-SUM($I217)*IF(SUM($E217)&gt;SUM($H217),SUM($H217),SUM($E217))/SUM($H217),-SUM($I217)),IF(OR($D217="Buy",$D217="Reward"),SUM($F217)+SUM($G217),0)))</f>
        <v/>
      </c>
      <c r="L217" s="17" t="str">
        <f>IF(OR($C217="",$D217&lt;&gt;"Sell"),"",IF(SUM($H217)&gt;0,SUM($F217)-SUM($G217)-SUM($I217)*IF(SUM($E217)&gt;SUM($H217),SUM($H217),SUM($E217))/SUM($H217),""))</f>
        <v/>
      </c>
      <c r="M217" s="20" t="str">
        <f>IF($D217="","",IF($C217="","Missing coin",IF(AND($D217&lt;&gt;"Buy",$D217&lt;&gt;"Sell",$D217&lt;&gt;"Fee",$D217&lt;&gt;"Reward",$D217&lt;&gt;"Transfer"),"Unknown type",IF(SUM($E217)&lt;=0,"Missing quantity",IF(COUNTIF('Portfolio'!$A$9:$A$58,$C217)=0,"Coin missing from the Portfolio tab",IF(AND($D217="Sell",SUM($E217)&gt;SUM($H217)+0.000000000001),"Sale larger than holdings",IF(AND($D217="Fee",SUM($E217)&gt;SUM($H217)+0.000000000001),"Fee larger than holdings",IF(AND(OR($D217="Buy",$D217="Sell"),SUM($F217)&lt;=0),"Missing amount",IF(AND(ISNUMBER($A217),SUM($A217)&lt;MAX($A$4:$A216)),"Date out of chronological order","OK")))))))))</f>
        <v/>
      </c>
    </row>
    <row r="218" spans="1:13" x14ac:dyDescent="0.25">
      <c r="A218" s="21"/>
      <c r="B218" s="13"/>
      <c r="C218" s="13"/>
      <c r="D218" s="13"/>
      <c r="E218" s="22"/>
      <c r="F218" s="14"/>
      <c r="G218" s="14"/>
      <c r="H218" s="16" t="str">
        <f>IF(OR($D218="",$C218=""),"",ROUND(SUMIFS($J$4:$J217,$C$4:$C217,$C218),10))</f>
        <v/>
      </c>
      <c r="I218" s="15" t="str">
        <f>IF(OR($D218="",$C218=""),"",ROUND(SUMIFS($K$4:$K217,$C$4:$C217,$C218),8))</f>
        <v/>
      </c>
      <c r="J218" s="16" t="str">
        <f>IF(OR($D218="",$C218=""),"",IF(OR($D218="Buy",$D218="Reward"),SUM($E218),IF(OR($D218="Sell",$D218="Fee"),-SUM($E218),0)))</f>
        <v/>
      </c>
      <c r="K218" s="17" t="str">
        <f>IF(OR($D218="",$C218=""),"",IF($D218="Sell",IF(SUM($H218)&gt;0,-SUM($I218)*IF(SUM($E218)&gt;SUM($H218),SUM($H218),SUM($E218))/SUM($H218),-SUM($I218)),IF(OR($D218="Buy",$D218="Reward"),SUM($F218)+SUM($G218),0)))</f>
        <v/>
      </c>
      <c r="L218" s="17" t="str">
        <f>IF(OR($C218="",$D218&lt;&gt;"Sell"),"",IF(SUM($H218)&gt;0,SUM($F218)-SUM($G218)-SUM($I218)*IF(SUM($E218)&gt;SUM($H218),SUM($H218),SUM($E218))/SUM($H218),""))</f>
        <v/>
      </c>
      <c r="M218" s="20" t="str">
        <f>IF($D218="","",IF($C218="","Missing coin",IF(AND($D218&lt;&gt;"Buy",$D218&lt;&gt;"Sell",$D218&lt;&gt;"Fee",$D218&lt;&gt;"Reward",$D218&lt;&gt;"Transfer"),"Unknown type",IF(SUM($E218)&lt;=0,"Missing quantity",IF(COUNTIF('Portfolio'!$A$9:$A$58,$C218)=0,"Coin missing from the Portfolio tab",IF(AND($D218="Sell",SUM($E218)&gt;SUM($H218)+0.000000000001),"Sale larger than holdings",IF(AND($D218="Fee",SUM($E218)&gt;SUM($H218)+0.000000000001),"Fee larger than holdings",IF(AND(OR($D218="Buy",$D218="Sell"),SUM($F218)&lt;=0),"Missing amount",IF(AND(ISNUMBER($A218),SUM($A218)&lt;MAX($A$4:$A217)),"Date out of chronological order","OK")))))))))</f>
        <v/>
      </c>
    </row>
    <row r="219" spans="1:13" x14ac:dyDescent="0.25">
      <c r="A219" s="21"/>
      <c r="B219" s="13"/>
      <c r="C219" s="13"/>
      <c r="D219" s="13"/>
      <c r="E219" s="22"/>
      <c r="F219" s="14"/>
      <c r="G219" s="14"/>
      <c r="H219" s="16" t="str">
        <f>IF(OR($D219="",$C219=""),"",ROUND(SUMIFS($J$4:$J218,$C$4:$C218,$C219),10))</f>
        <v/>
      </c>
      <c r="I219" s="15" t="str">
        <f>IF(OR($D219="",$C219=""),"",ROUND(SUMIFS($K$4:$K218,$C$4:$C218,$C219),8))</f>
        <v/>
      </c>
      <c r="J219" s="16" t="str">
        <f>IF(OR($D219="",$C219=""),"",IF(OR($D219="Buy",$D219="Reward"),SUM($E219),IF(OR($D219="Sell",$D219="Fee"),-SUM($E219),0)))</f>
        <v/>
      </c>
      <c r="K219" s="17" t="str">
        <f>IF(OR($D219="",$C219=""),"",IF($D219="Sell",IF(SUM($H219)&gt;0,-SUM($I219)*IF(SUM($E219)&gt;SUM($H219),SUM($H219),SUM($E219))/SUM($H219),-SUM($I219)),IF(OR($D219="Buy",$D219="Reward"),SUM($F219)+SUM($G219),0)))</f>
        <v/>
      </c>
      <c r="L219" s="17" t="str">
        <f>IF(OR($C219="",$D219&lt;&gt;"Sell"),"",IF(SUM($H219)&gt;0,SUM($F219)-SUM($G219)-SUM($I219)*IF(SUM($E219)&gt;SUM($H219),SUM($H219),SUM($E219))/SUM($H219),""))</f>
        <v/>
      </c>
      <c r="M219" s="20" t="str">
        <f>IF($D219="","",IF($C219="","Missing coin",IF(AND($D219&lt;&gt;"Buy",$D219&lt;&gt;"Sell",$D219&lt;&gt;"Fee",$D219&lt;&gt;"Reward",$D219&lt;&gt;"Transfer"),"Unknown type",IF(SUM($E219)&lt;=0,"Missing quantity",IF(COUNTIF('Portfolio'!$A$9:$A$58,$C219)=0,"Coin missing from the Portfolio tab",IF(AND($D219="Sell",SUM($E219)&gt;SUM($H219)+0.000000000001),"Sale larger than holdings",IF(AND($D219="Fee",SUM($E219)&gt;SUM($H219)+0.000000000001),"Fee larger than holdings",IF(AND(OR($D219="Buy",$D219="Sell"),SUM($F219)&lt;=0),"Missing amount",IF(AND(ISNUMBER($A219),SUM($A219)&lt;MAX($A$4:$A218)),"Date out of chronological order","OK")))))))))</f>
        <v/>
      </c>
    </row>
    <row r="220" spans="1:13" x14ac:dyDescent="0.25">
      <c r="A220" s="21"/>
      <c r="B220" s="13"/>
      <c r="C220" s="13"/>
      <c r="D220" s="13"/>
      <c r="E220" s="22"/>
      <c r="F220" s="14"/>
      <c r="G220" s="14"/>
      <c r="H220" s="16" t="str">
        <f>IF(OR($D220="",$C220=""),"",ROUND(SUMIFS($J$4:$J219,$C$4:$C219,$C220),10))</f>
        <v/>
      </c>
      <c r="I220" s="15" t="str">
        <f>IF(OR($D220="",$C220=""),"",ROUND(SUMIFS($K$4:$K219,$C$4:$C219,$C220),8))</f>
        <v/>
      </c>
      <c r="J220" s="16" t="str">
        <f>IF(OR($D220="",$C220=""),"",IF(OR($D220="Buy",$D220="Reward"),SUM($E220),IF(OR($D220="Sell",$D220="Fee"),-SUM($E220),0)))</f>
        <v/>
      </c>
      <c r="K220" s="17" t="str">
        <f>IF(OR($D220="",$C220=""),"",IF($D220="Sell",IF(SUM($H220)&gt;0,-SUM($I220)*IF(SUM($E220)&gt;SUM($H220),SUM($H220),SUM($E220))/SUM($H220),-SUM($I220)),IF(OR($D220="Buy",$D220="Reward"),SUM($F220)+SUM($G220),0)))</f>
        <v/>
      </c>
      <c r="L220" s="17" t="str">
        <f>IF(OR($C220="",$D220&lt;&gt;"Sell"),"",IF(SUM($H220)&gt;0,SUM($F220)-SUM($G220)-SUM($I220)*IF(SUM($E220)&gt;SUM($H220),SUM($H220),SUM($E220))/SUM($H220),""))</f>
        <v/>
      </c>
      <c r="M220" s="20" t="str">
        <f>IF($D220="","",IF($C220="","Missing coin",IF(AND($D220&lt;&gt;"Buy",$D220&lt;&gt;"Sell",$D220&lt;&gt;"Fee",$D220&lt;&gt;"Reward",$D220&lt;&gt;"Transfer"),"Unknown type",IF(SUM($E220)&lt;=0,"Missing quantity",IF(COUNTIF('Portfolio'!$A$9:$A$58,$C220)=0,"Coin missing from the Portfolio tab",IF(AND($D220="Sell",SUM($E220)&gt;SUM($H220)+0.000000000001),"Sale larger than holdings",IF(AND($D220="Fee",SUM($E220)&gt;SUM($H220)+0.000000000001),"Fee larger than holdings",IF(AND(OR($D220="Buy",$D220="Sell"),SUM($F220)&lt;=0),"Missing amount",IF(AND(ISNUMBER($A220),SUM($A220)&lt;MAX($A$4:$A219)),"Date out of chronological order","OK")))))))))</f>
        <v/>
      </c>
    </row>
    <row r="221" spans="1:13" x14ac:dyDescent="0.25">
      <c r="A221" s="21"/>
      <c r="B221" s="13"/>
      <c r="C221" s="13"/>
      <c r="D221" s="13"/>
      <c r="E221" s="22"/>
      <c r="F221" s="14"/>
      <c r="G221" s="14"/>
      <c r="H221" s="16" t="str">
        <f>IF(OR($D221="",$C221=""),"",ROUND(SUMIFS($J$4:$J220,$C$4:$C220,$C221),10))</f>
        <v/>
      </c>
      <c r="I221" s="15" t="str">
        <f>IF(OR($D221="",$C221=""),"",ROUND(SUMIFS($K$4:$K220,$C$4:$C220,$C221),8))</f>
        <v/>
      </c>
      <c r="J221" s="16" t="str">
        <f>IF(OR($D221="",$C221=""),"",IF(OR($D221="Buy",$D221="Reward"),SUM($E221),IF(OR($D221="Sell",$D221="Fee"),-SUM($E221),0)))</f>
        <v/>
      </c>
      <c r="K221" s="17" t="str">
        <f>IF(OR($D221="",$C221=""),"",IF($D221="Sell",IF(SUM($H221)&gt;0,-SUM($I221)*IF(SUM($E221)&gt;SUM($H221),SUM($H221),SUM($E221))/SUM($H221),-SUM($I221)),IF(OR($D221="Buy",$D221="Reward"),SUM($F221)+SUM($G221),0)))</f>
        <v/>
      </c>
      <c r="L221" s="17" t="str">
        <f>IF(OR($C221="",$D221&lt;&gt;"Sell"),"",IF(SUM($H221)&gt;0,SUM($F221)-SUM($G221)-SUM($I221)*IF(SUM($E221)&gt;SUM($H221),SUM($H221),SUM($E221))/SUM($H221),""))</f>
        <v/>
      </c>
      <c r="M221" s="20" t="str">
        <f>IF($D221="","",IF($C221="","Missing coin",IF(AND($D221&lt;&gt;"Buy",$D221&lt;&gt;"Sell",$D221&lt;&gt;"Fee",$D221&lt;&gt;"Reward",$D221&lt;&gt;"Transfer"),"Unknown type",IF(SUM($E221)&lt;=0,"Missing quantity",IF(COUNTIF('Portfolio'!$A$9:$A$58,$C221)=0,"Coin missing from the Portfolio tab",IF(AND($D221="Sell",SUM($E221)&gt;SUM($H221)+0.000000000001),"Sale larger than holdings",IF(AND($D221="Fee",SUM($E221)&gt;SUM($H221)+0.000000000001),"Fee larger than holdings",IF(AND(OR($D221="Buy",$D221="Sell"),SUM($F221)&lt;=0),"Missing amount",IF(AND(ISNUMBER($A221),SUM($A221)&lt;MAX($A$4:$A220)),"Date out of chronological order","OK")))))))))</f>
        <v/>
      </c>
    </row>
    <row r="222" spans="1:13" x14ac:dyDescent="0.25">
      <c r="A222" s="21"/>
      <c r="B222" s="13"/>
      <c r="C222" s="13"/>
      <c r="D222" s="13"/>
      <c r="E222" s="22"/>
      <c r="F222" s="14"/>
      <c r="G222" s="14"/>
      <c r="H222" s="16" t="str">
        <f>IF(OR($D222="",$C222=""),"",ROUND(SUMIFS($J$4:$J221,$C$4:$C221,$C222),10))</f>
        <v/>
      </c>
      <c r="I222" s="15" t="str">
        <f>IF(OR($D222="",$C222=""),"",ROUND(SUMIFS($K$4:$K221,$C$4:$C221,$C222),8))</f>
        <v/>
      </c>
      <c r="J222" s="16" t="str">
        <f>IF(OR($D222="",$C222=""),"",IF(OR($D222="Buy",$D222="Reward"),SUM($E222),IF(OR($D222="Sell",$D222="Fee"),-SUM($E222),0)))</f>
        <v/>
      </c>
      <c r="K222" s="17" t="str">
        <f>IF(OR($D222="",$C222=""),"",IF($D222="Sell",IF(SUM($H222)&gt;0,-SUM($I222)*IF(SUM($E222)&gt;SUM($H222),SUM($H222),SUM($E222))/SUM($H222),-SUM($I222)),IF(OR($D222="Buy",$D222="Reward"),SUM($F222)+SUM($G222),0)))</f>
        <v/>
      </c>
      <c r="L222" s="17" t="str">
        <f>IF(OR($C222="",$D222&lt;&gt;"Sell"),"",IF(SUM($H222)&gt;0,SUM($F222)-SUM($G222)-SUM($I222)*IF(SUM($E222)&gt;SUM($H222),SUM($H222),SUM($E222))/SUM($H222),""))</f>
        <v/>
      </c>
      <c r="M222" s="20" t="str">
        <f>IF($D222="","",IF($C222="","Missing coin",IF(AND($D222&lt;&gt;"Buy",$D222&lt;&gt;"Sell",$D222&lt;&gt;"Fee",$D222&lt;&gt;"Reward",$D222&lt;&gt;"Transfer"),"Unknown type",IF(SUM($E222)&lt;=0,"Missing quantity",IF(COUNTIF('Portfolio'!$A$9:$A$58,$C222)=0,"Coin missing from the Portfolio tab",IF(AND($D222="Sell",SUM($E222)&gt;SUM($H222)+0.000000000001),"Sale larger than holdings",IF(AND($D222="Fee",SUM($E222)&gt;SUM($H222)+0.000000000001),"Fee larger than holdings",IF(AND(OR($D222="Buy",$D222="Sell"),SUM($F222)&lt;=0),"Missing amount",IF(AND(ISNUMBER($A222),SUM($A222)&lt;MAX($A$4:$A221)),"Date out of chronological order","OK")))))))))</f>
        <v/>
      </c>
    </row>
    <row r="223" spans="1:13" x14ac:dyDescent="0.25">
      <c r="A223" s="21"/>
      <c r="B223" s="13"/>
      <c r="C223" s="13"/>
      <c r="D223" s="13"/>
      <c r="E223" s="22"/>
      <c r="F223" s="14"/>
      <c r="G223" s="14"/>
      <c r="H223" s="16" t="str">
        <f>IF(OR($D223="",$C223=""),"",ROUND(SUMIFS($J$4:$J222,$C$4:$C222,$C223),10))</f>
        <v/>
      </c>
      <c r="I223" s="15" t="str">
        <f>IF(OR($D223="",$C223=""),"",ROUND(SUMIFS($K$4:$K222,$C$4:$C222,$C223),8))</f>
        <v/>
      </c>
      <c r="J223" s="16" t="str">
        <f>IF(OR($D223="",$C223=""),"",IF(OR($D223="Buy",$D223="Reward"),SUM($E223),IF(OR($D223="Sell",$D223="Fee"),-SUM($E223),0)))</f>
        <v/>
      </c>
      <c r="K223" s="17" t="str">
        <f>IF(OR($D223="",$C223=""),"",IF($D223="Sell",IF(SUM($H223)&gt;0,-SUM($I223)*IF(SUM($E223)&gt;SUM($H223),SUM($H223),SUM($E223))/SUM($H223),-SUM($I223)),IF(OR($D223="Buy",$D223="Reward"),SUM($F223)+SUM($G223),0)))</f>
        <v/>
      </c>
      <c r="L223" s="17" t="str">
        <f>IF(OR($C223="",$D223&lt;&gt;"Sell"),"",IF(SUM($H223)&gt;0,SUM($F223)-SUM($G223)-SUM($I223)*IF(SUM($E223)&gt;SUM($H223),SUM($H223),SUM($E223))/SUM($H223),""))</f>
        <v/>
      </c>
      <c r="M223" s="20" t="str">
        <f>IF($D223="","",IF($C223="","Missing coin",IF(AND($D223&lt;&gt;"Buy",$D223&lt;&gt;"Sell",$D223&lt;&gt;"Fee",$D223&lt;&gt;"Reward",$D223&lt;&gt;"Transfer"),"Unknown type",IF(SUM($E223)&lt;=0,"Missing quantity",IF(COUNTIF('Portfolio'!$A$9:$A$58,$C223)=0,"Coin missing from the Portfolio tab",IF(AND($D223="Sell",SUM($E223)&gt;SUM($H223)+0.000000000001),"Sale larger than holdings",IF(AND($D223="Fee",SUM($E223)&gt;SUM($H223)+0.000000000001),"Fee larger than holdings",IF(AND(OR($D223="Buy",$D223="Sell"),SUM($F223)&lt;=0),"Missing amount",IF(AND(ISNUMBER($A223),SUM($A223)&lt;MAX($A$4:$A222)),"Date out of chronological order","OK")))))))))</f>
        <v/>
      </c>
    </row>
    <row r="224" spans="1:13" x14ac:dyDescent="0.25">
      <c r="A224" s="21"/>
      <c r="B224" s="13"/>
      <c r="C224" s="13"/>
      <c r="D224" s="13"/>
      <c r="E224" s="22"/>
      <c r="F224" s="14"/>
      <c r="G224" s="14"/>
      <c r="H224" s="16" t="str">
        <f>IF(OR($D224="",$C224=""),"",ROUND(SUMIFS($J$4:$J223,$C$4:$C223,$C224),10))</f>
        <v/>
      </c>
      <c r="I224" s="15" t="str">
        <f>IF(OR($D224="",$C224=""),"",ROUND(SUMIFS($K$4:$K223,$C$4:$C223,$C224),8))</f>
        <v/>
      </c>
      <c r="J224" s="16" t="str">
        <f>IF(OR($D224="",$C224=""),"",IF(OR($D224="Buy",$D224="Reward"),SUM($E224),IF(OR($D224="Sell",$D224="Fee"),-SUM($E224),0)))</f>
        <v/>
      </c>
      <c r="K224" s="17" t="str">
        <f>IF(OR($D224="",$C224=""),"",IF($D224="Sell",IF(SUM($H224)&gt;0,-SUM($I224)*IF(SUM($E224)&gt;SUM($H224),SUM($H224),SUM($E224))/SUM($H224),-SUM($I224)),IF(OR($D224="Buy",$D224="Reward"),SUM($F224)+SUM($G224),0)))</f>
        <v/>
      </c>
      <c r="L224" s="17" t="str">
        <f>IF(OR($C224="",$D224&lt;&gt;"Sell"),"",IF(SUM($H224)&gt;0,SUM($F224)-SUM($G224)-SUM($I224)*IF(SUM($E224)&gt;SUM($H224),SUM($H224),SUM($E224))/SUM($H224),""))</f>
        <v/>
      </c>
      <c r="M224" s="20" t="str">
        <f>IF($D224="","",IF($C224="","Missing coin",IF(AND($D224&lt;&gt;"Buy",$D224&lt;&gt;"Sell",$D224&lt;&gt;"Fee",$D224&lt;&gt;"Reward",$D224&lt;&gt;"Transfer"),"Unknown type",IF(SUM($E224)&lt;=0,"Missing quantity",IF(COUNTIF('Portfolio'!$A$9:$A$58,$C224)=0,"Coin missing from the Portfolio tab",IF(AND($D224="Sell",SUM($E224)&gt;SUM($H224)+0.000000000001),"Sale larger than holdings",IF(AND($D224="Fee",SUM($E224)&gt;SUM($H224)+0.000000000001),"Fee larger than holdings",IF(AND(OR($D224="Buy",$D224="Sell"),SUM($F224)&lt;=0),"Missing amount",IF(AND(ISNUMBER($A224),SUM($A224)&lt;MAX($A$4:$A223)),"Date out of chronological order","OK")))))))))</f>
        <v/>
      </c>
    </row>
    <row r="225" spans="1:13" x14ac:dyDescent="0.25">
      <c r="A225" s="21"/>
      <c r="B225" s="13"/>
      <c r="C225" s="13"/>
      <c r="D225" s="13"/>
      <c r="E225" s="22"/>
      <c r="F225" s="14"/>
      <c r="G225" s="14"/>
      <c r="H225" s="16" t="str">
        <f>IF(OR($D225="",$C225=""),"",ROUND(SUMIFS($J$4:$J224,$C$4:$C224,$C225),10))</f>
        <v/>
      </c>
      <c r="I225" s="15" t="str">
        <f>IF(OR($D225="",$C225=""),"",ROUND(SUMIFS($K$4:$K224,$C$4:$C224,$C225),8))</f>
        <v/>
      </c>
      <c r="J225" s="16" t="str">
        <f>IF(OR($D225="",$C225=""),"",IF(OR($D225="Buy",$D225="Reward"),SUM($E225),IF(OR($D225="Sell",$D225="Fee"),-SUM($E225),0)))</f>
        <v/>
      </c>
      <c r="K225" s="17" t="str">
        <f>IF(OR($D225="",$C225=""),"",IF($D225="Sell",IF(SUM($H225)&gt;0,-SUM($I225)*IF(SUM($E225)&gt;SUM($H225),SUM($H225),SUM($E225))/SUM($H225),-SUM($I225)),IF(OR($D225="Buy",$D225="Reward"),SUM($F225)+SUM($G225),0)))</f>
        <v/>
      </c>
      <c r="L225" s="17" t="str">
        <f>IF(OR($C225="",$D225&lt;&gt;"Sell"),"",IF(SUM($H225)&gt;0,SUM($F225)-SUM($G225)-SUM($I225)*IF(SUM($E225)&gt;SUM($H225),SUM($H225),SUM($E225))/SUM($H225),""))</f>
        <v/>
      </c>
      <c r="M225" s="20" t="str">
        <f>IF($D225="","",IF($C225="","Missing coin",IF(AND($D225&lt;&gt;"Buy",$D225&lt;&gt;"Sell",$D225&lt;&gt;"Fee",$D225&lt;&gt;"Reward",$D225&lt;&gt;"Transfer"),"Unknown type",IF(SUM($E225)&lt;=0,"Missing quantity",IF(COUNTIF('Portfolio'!$A$9:$A$58,$C225)=0,"Coin missing from the Portfolio tab",IF(AND($D225="Sell",SUM($E225)&gt;SUM($H225)+0.000000000001),"Sale larger than holdings",IF(AND($D225="Fee",SUM($E225)&gt;SUM($H225)+0.000000000001),"Fee larger than holdings",IF(AND(OR($D225="Buy",$D225="Sell"),SUM($F225)&lt;=0),"Missing amount",IF(AND(ISNUMBER($A225),SUM($A225)&lt;MAX($A$4:$A224)),"Date out of chronological order","OK")))))))))</f>
        <v/>
      </c>
    </row>
    <row r="226" spans="1:13" x14ac:dyDescent="0.25">
      <c r="A226" s="21"/>
      <c r="B226" s="13"/>
      <c r="C226" s="13"/>
      <c r="D226" s="13"/>
      <c r="E226" s="22"/>
      <c r="F226" s="14"/>
      <c r="G226" s="14"/>
      <c r="H226" s="16" t="str">
        <f>IF(OR($D226="",$C226=""),"",ROUND(SUMIFS($J$4:$J225,$C$4:$C225,$C226),10))</f>
        <v/>
      </c>
      <c r="I226" s="15" t="str">
        <f>IF(OR($D226="",$C226=""),"",ROUND(SUMIFS($K$4:$K225,$C$4:$C225,$C226),8))</f>
        <v/>
      </c>
      <c r="J226" s="16" t="str">
        <f>IF(OR($D226="",$C226=""),"",IF(OR($D226="Buy",$D226="Reward"),SUM($E226),IF(OR($D226="Sell",$D226="Fee"),-SUM($E226),0)))</f>
        <v/>
      </c>
      <c r="K226" s="17" t="str">
        <f>IF(OR($D226="",$C226=""),"",IF($D226="Sell",IF(SUM($H226)&gt;0,-SUM($I226)*IF(SUM($E226)&gt;SUM($H226),SUM($H226),SUM($E226))/SUM($H226),-SUM($I226)),IF(OR($D226="Buy",$D226="Reward"),SUM($F226)+SUM($G226),0)))</f>
        <v/>
      </c>
      <c r="L226" s="17" t="str">
        <f>IF(OR($C226="",$D226&lt;&gt;"Sell"),"",IF(SUM($H226)&gt;0,SUM($F226)-SUM($G226)-SUM($I226)*IF(SUM($E226)&gt;SUM($H226),SUM($H226),SUM($E226))/SUM($H226),""))</f>
        <v/>
      </c>
      <c r="M226" s="20" t="str">
        <f>IF($D226="","",IF($C226="","Missing coin",IF(AND($D226&lt;&gt;"Buy",$D226&lt;&gt;"Sell",$D226&lt;&gt;"Fee",$D226&lt;&gt;"Reward",$D226&lt;&gt;"Transfer"),"Unknown type",IF(SUM($E226)&lt;=0,"Missing quantity",IF(COUNTIF('Portfolio'!$A$9:$A$58,$C226)=0,"Coin missing from the Portfolio tab",IF(AND($D226="Sell",SUM($E226)&gt;SUM($H226)+0.000000000001),"Sale larger than holdings",IF(AND($D226="Fee",SUM($E226)&gt;SUM($H226)+0.000000000001),"Fee larger than holdings",IF(AND(OR($D226="Buy",$D226="Sell"),SUM($F226)&lt;=0),"Missing amount",IF(AND(ISNUMBER($A226),SUM($A226)&lt;MAX($A$4:$A225)),"Date out of chronological order","OK")))))))))</f>
        <v/>
      </c>
    </row>
    <row r="227" spans="1:13" x14ac:dyDescent="0.25">
      <c r="A227" s="21"/>
      <c r="B227" s="13"/>
      <c r="C227" s="13"/>
      <c r="D227" s="13"/>
      <c r="E227" s="22"/>
      <c r="F227" s="14"/>
      <c r="G227" s="14"/>
      <c r="H227" s="16" t="str">
        <f>IF(OR($D227="",$C227=""),"",ROUND(SUMIFS($J$4:$J226,$C$4:$C226,$C227),10))</f>
        <v/>
      </c>
      <c r="I227" s="15" t="str">
        <f>IF(OR($D227="",$C227=""),"",ROUND(SUMIFS($K$4:$K226,$C$4:$C226,$C227),8))</f>
        <v/>
      </c>
      <c r="J227" s="16" t="str">
        <f>IF(OR($D227="",$C227=""),"",IF(OR($D227="Buy",$D227="Reward"),SUM($E227),IF(OR($D227="Sell",$D227="Fee"),-SUM($E227),0)))</f>
        <v/>
      </c>
      <c r="K227" s="17" t="str">
        <f>IF(OR($D227="",$C227=""),"",IF($D227="Sell",IF(SUM($H227)&gt;0,-SUM($I227)*IF(SUM($E227)&gt;SUM($H227),SUM($H227),SUM($E227))/SUM($H227),-SUM($I227)),IF(OR($D227="Buy",$D227="Reward"),SUM($F227)+SUM($G227),0)))</f>
        <v/>
      </c>
      <c r="L227" s="17" t="str">
        <f>IF(OR($C227="",$D227&lt;&gt;"Sell"),"",IF(SUM($H227)&gt;0,SUM($F227)-SUM($G227)-SUM($I227)*IF(SUM($E227)&gt;SUM($H227),SUM($H227),SUM($E227))/SUM($H227),""))</f>
        <v/>
      </c>
      <c r="M227" s="20" t="str">
        <f>IF($D227="","",IF($C227="","Missing coin",IF(AND($D227&lt;&gt;"Buy",$D227&lt;&gt;"Sell",$D227&lt;&gt;"Fee",$D227&lt;&gt;"Reward",$D227&lt;&gt;"Transfer"),"Unknown type",IF(SUM($E227)&lt;=0,"Missing quantity",IF(COUNTIF('Portfolio'!$A$9:$A$58,$C227)=0,"Coin missing from the Portfolio tab",IF(AND($D227="Sell",SUM($E227)&gt;SUM($H227)+0.000000000001),"Sale larger than holdings",IF(AND($D227="Fee",SUM($E227)&gt;SUM($H227)+0.000000000001),"Fee larger than holdings",IF(AND(OR($D227="Buy",$D227="Sell"),SUM($F227)&lt;=0),"Missing amount",IF(AND(ISNUMBER($A227),SUM($A227)&lt;MAX($A$4:$A226)),"Date out of chronological order","OK")))))))))</f>
        <v/>
      </c>
    </row>
    <row r="228" spans="1:13" x14ac:dyDescent="0.25">
      <c r="A228" s="21"/>
      <c r="B228" s="13"/>
      <c r="C228" s="13"/>
      <c r="D228" s="13"/>
      <c r="E228" s="22"/>
      <c r="F228" s="14"/>
      <c r="G228" s="14"/>
      <c r="H228" s="16" t="str">
        <f>IF(OR($D228="",$C228=""),"",ROUND(SUMIFS($J$4:$J227,$C$4:$C227,$C228),10))</f>
        <v/>
      </c>
      <c r="I228" s="15" t="str">
        <f>IF(OR($D228="",$C228=""),"",ROUND(SUMIFS($K$4:$K227,$C$4:$C227,$C228),8))</f>
        <v/>
      </c>
      <c r="J228" s="16" t="str">
        <f>IF(OR($D228="",$C228=""),"",IF(OR($D228="Buy",$D228="Reward"),SUM($E228),IF(OR($D228="Sell",$D228="Fee"),-SUM($E228),0)))</f>
        <v/>
      </c>
      <c r="K228" s="17" t="str">
        <f>IF(OR($D228="",$C228=""),"",IF($D228="Sell",IF(SUM($H228)&gt;0,-SUM($I228)*IF(SUM($E228)&gt;SUM($H228),SUM($H228),SUM($E228))/SUM($H228),-SUM($I228)),IF(OR($D228="Buy",$D228="Reward"),SUM($F228)+SUM($G228),0)))</f>
        <v/>
      </c>
      <c r="L228" s="17" t="str">
        <f>IF(OR($C228="",$D228&lt;&gt;"Sell"),"",IF(SUM($H228)&gt;0,SUM($F228)-SUM($G228)-SUM($I228)*IF(SUM($E228)&gt;SUM($H228),SUM($H228),SUM($E228))/SUM($H228),""))</f>
        <v/>
      </c>
      <c r="M228" s="20" t="str">
        <f>IF($D228="","",IF($C228="","Missing coin",IF(AND($D228&lt;&gt;"Buy",$D228&lt;&gt;"Sell",$D228&lt;&gt;"Fee",$D228&lt;&gt;"Reward",$D228&lt;&gt;"Transfer"),"Unknown type",IF(SUM($E228)&lt;=0,"Missing quantity",IF(COUNTIF('Portfolio'!$A$9:$A$58,$C228)=0,"Coin missing from the Portfolio tab",IF(AND($D228="Sell",SUM($E228)&gt;SUM($H228)+0.000000000001),"Sale larger than holdings",IF(AND($D228="Fee",SUM($E228)&gt;SUM($H228)+0.000000000001),"Fee larger than holdings",IF(AND(OR($D228="Buy",$D228="Sell"),SUM($F228)&lt;=0),"Missing amount",IF(AND(ISNUMBER($A228),SUM($A228)&lt;MAX($A$4:$A227)),"Date out of chronological order","OK")))))))))</f>
        <v/>
      </c>
    </row>
    <row r="229" spans="1:13" x14ac:dyDescent="0.25">
      <c r="A229" s="21"/>
      <c r="B229" s="13"/>
      <c r="C229" s="13"/>
      <c r="D229" s="13"/>
      <c r="E229" s="22"/>
      <c r="F229" s="14"/>
      <c r="G229" s="14"/>
      <c r="H229" s="16" t="str">
        <f>IF(OR($D229="",$C229=""),"",ROUND(SUMIFS($J$4:$J228,$C$4:$C228,$C229),10))</f>
        <v/>
      </c>
      <c r="I229" s="15" t="str">
        <f>IF(OR($D229="",$C229=""),"",ROUND(SUMIFS($K$4:$K228,$C$4:$C228,$C229),8))</f>
        <v/>
      </c>
      <c r="J229" s="16" t="str">
        <f>IF(OR($D229="",$C229=""),"",IF(OR($D229="Buy",$D229="Reward"),SUM($E229),IF(OR($D229="Sell",$D229="Fee"),-SUM($E229),0)))</f>
        <v/>
      </c>
      <c r="K229" s="17" t="str">
        <f>IF(OR($D229="",$C229=""),"",IF($D229="Sell",IF(SUM($H229)&gt;0,-SUM($I229)*IF(SUM($E229)&gt;SUM($H229),SUM($H229),SUM($E229))/SUM($H229),-SUM($I229)),IF(OR($D229="Buy",$D229="Reward"),SUM($F229)+SUM($G229),0)))</f>
        <v/>
      </c>
      <c r="L229" s="17" t="str">
        <f>IF(OR($C229="",$D229&lt;&gt;"Sell"),"",IF(SUM($H229)&gt;0,SUM($F229)-SUM($G229)-SUM($I229)*IF(SUM($E229)&gt;SUM($H229),SUM($H229),SUM($E229))/SUM($H229),""))</f>
        <v/>
      </c>
      <c r="M229" s="20" t="str">
        <f>IF($D229="","",IF($C229="","Missing coin",IF(AND($D229&lt;&gt;"Buy",$D229&lt;&gt;"Sell",$D229&lt;&gt;"Fee",$D229&lt;&gt;"Reward",$D229&lt;&gt;"Transfer"),"Unknown type",IF(SUM($E229)&lt;=0,"Missing quantity",IF(COUNTIF('Portfolio'!$A$9:$A$58,$C229)=0,"Coin missing from the Portfolio tab",IF(AND($D229="Sell",SUM($E229)&gt;SUM($H229)+0.000000000001),"Sale larger than holdings",IF(AND($D229="Fee",SUM($E229)&gt;SUM($H229)+0.000000000001),"Fee larger than holdings",IF(AND(OR($D229="Buy",$D229="Sell"),SUM($F229)&lt;=0),"Missing amount",IF(AND(ISNUMBER($A229),SUM($A229)&lt;MAX($A$4:$A228)),"Date out of chronological order","OK")))))))))</f>
        <v/>
      </c>
    </row>
    <row r="230" spans="1:13" x14ac:dyDescent="0.25">
      <c r="A230" s="21"/>
      <c r="B230" s="13"/>
      <c r="C230" s="13"/>
      <c r="D230" s="13"/>
      <c r="E230" s="22"/>
      <c r="F230" s="14"/>
      <c r="G230" s="14"/>
      <c r="H230" s="16" t="str">
        <f>IF(OR($D230="",$C230=""),"",ROUND(SUMIFS($J$4:$J229,$C$4:$C229,$C230),10))</f>
        <v/>
      </c>
      <c r="I230" s="15" t="str">
        <f>IF(OR($D230="",$C230=""),"",ROUND(SUMIFS($K$4:$K229,$C$4:$C229,$C230),8))</f>
        <v/>
      </c>
      <c r="J230" s="16" t="str">
        <f>IF(OR($D230="",$C230=""),"",IF(OR($D230="Buy",$D230="Reward"),SUM($E230),IF(OR($D230="Sell",$D230="Fee"),-SUM($E230),0)))</f>
        <v/>
      </c>
      <c r="K230" s="17" t="str">
        <f>IF(OR($D230="",$C230=""),"",IF($D230="Sell",IF(SUM($H230)&gt;0,-SUM($I230)*IF(SUM($E230)&gt;SUM($H230),SUM($H230),SUM($E230))/SUM($H230),-SUM($I230)),IF(OR($D230="Buy",$D230="Reward"),SUM($F230)+SUM($G230),0)))</f>
        <v/>
      </c>
      <c r="L230" s="17" t="str">
        <f>IF(OR($C230="",$D230&lt;&gt;"Sell"),"",IF(SUM($H230)&gt;0,SUM($F230)-SUM($G230)-SUM($I230)*IF(SUM($E230)&gt;SUM($H230),SUM($H230),SUM($E230))/SUM($H230),""))</f>
        <v/>
      </c>
      <c r="M230" s="20" t="str">
        <f>IF($D230="","",IF($C230="","Missing coin",IF(AND($D230&lt;&gt;"Buy",$D230&lt;&gt;"Sell",$D230&lt;&gt;"Fee",$D230&lt;&gt;"Reward",$D230&lt;&gt;"Transfer"),"Unknown type",IF(SUM($E230)&lt;=0,"Missing quantity",IF(COUNTIF('Portfolio'!$A$9:$A$58,$C230)=0,"Coin missing from the Portfolio tab",IF(AND($D230="Sell",SUM($E230)&gt;SUM($H230)+0.000000000001),"Sale larger than holdings",IF(AND($D230="Fee",SUM($E230)&gt;SUM($H230)+0.000000000001),"Fee larger than holdings",IF(AND(OR($D230="Buy",$D230="Sell"),SUM($F230)&lt;=0),"Missing amount",IF(AND(ISNUMBER($A230),SUM($A230)&lt;MAX($A$4:$A229)),"Date out of chronological order","OK")))))))))</f>
        <v/>
      </c>
    </row>
    <row r="231" spans="1:13" x14ac:dyDescent="0.25">
      <c r="A231" s="21"/>
      <c r="B231" s="13"/>
      <c r="C231" s="13"/>
      <c r="D231" s="13"/>
      <c r="E231" s="22"/>
      <c r="F231" s="14"/>
      <c r="G231" s="14"/>
      <c r="H231" s="16" t="str">
        <f>IF(OR($D231="",$C231=""),"",ROUND(SUMIFS($J$4:$J230,$C$4:$C230,$C231),10))</f>
        <v/>
      </c>
      <c r="I231" s="15" t="str">
        <f>IF(OR($D231="",$C231=""),"",ROUND(SUMIFS($K$4:$K230,$C$4:$C230,$C231),8))</f>
        <v/>
      </c>
      <c r="J231" s="16" t="str">
        <f>IF(OR($D231="",$C231=""),"",IF(OR($D231="Buy",$D231="Reward"),SUM($E231),IF(OR($D231="Sell",$D231="Fee"),-SUM($E231),0)))</f>
        <v/>
      </c>
      <c r="K231" s="17" t="str">
        <f>IF(OR($D231="",$C231=""),"",IF($D231="Sell",IF(SUM($H231)&gt;0,-SUM($I231)*IF(SUM($E231)&gt;SUM($H231),SUM($H231),SUM($E231))/SUM($H231),-SUM($I231)),IF(OR($D231="Buy",$D231="Reward"),SUM($F231)+SUM($G231),0)))</f>
        <v/>
      </c>
      <c r="L231" s="17" t="str">
        <f>IF(OR($C231="",$D231&lt;&gt;"Sell"),"",IF(SUM($H231)&gt;0,SUM($F231)-SUM($G231)-SUM($I231)*IF(SUM($E231)&gt;SUM($H231),SUM($H231),SUM($E231))/SUM($H231),""))</f>
        <v/>
      </c>
      <c r="M231" s="20" t="str">
        <f>IF($D231="","",IF($C231="","Missing coin",IF(AND($D231&lt;&gt;"Buy",$D231&lt;&gt;"Sell",$D231&lt;&gt;"Fee",$D231&lt;&gt;"Reward",$D231&lt;&gt;"Transfer"),"Unknown type",IF(SUM($E231)&lt;=0,"Missing quantity",IF(COUNTIF('Portfolio'!$A$9:$A$58,$C231)=0,"Coin missing from the Portfolio tab",IF(AND($D231="Sell",SUM($E231)&gt;SUM($H231)+0.000000000001),"Sale larger than holdings",IF(AND($D231="Fee",SUM($E231)&gt;SUM($H231)+0.000000000001),"Fee larger than holdings",IF(AND(OR($D231="Buy",$D231="Sell"),SUM($F231)&lt;=0),"Missing amount",IF(AND(ISNUMBER($A231),SUM($A231)&lt;MAX($A$4:$A230)),"Date out of chronological order","OK")))))))))</f>
        <v/>
      </c>
    </row>
    <row r="232" spans="1:13" x14ac:dyDescent="0.25">
      <c r="A232" s="21"/>
      <c r="B232" s="13"/>
      <c r="C232" s="13"/>
      <c r="D232" s="13"/>
      <c r="E232" s="22"/>
      <c r="F232" s="14"/>
      <c r="G232" s="14"/>
      <c r="H232" s="16" t="str">
        <f>IF(OR($D232="",$C232=""),"",ROUND(SUMIFS($J$4:$J231,$C$4:$C231,$C232),10))</f>
        <v/>
      </c>
      <c r="I232" s="15" t="str">
        <f>IF(OR($D232="",$C232=""),"",ROUND(SUMIFS($K$4:$K231,$C$4:$C231,$C232),8))</f>
        <v/>
      </c>
      <c r="J232" s="16" t="str">
        <f>IF(OR($D232="",$C232=""),"",IF(OR($D232="Buy",$D232="Reward"),SUM($E232),IF(OR($D232="Sell",$D232="Fee"),-SUM($E232),0)))</f>
        <v/>
      </c>
      <c r="K232" s="17" t="str">
        <f>IF(OR($D232="",$C232=""),"",IF($D232="Sell",IF(SUM($H232)&gt;0,-SUM($I232)*IF(SUM($E232)&gt;SUM($H232),SUM($H232),SUM($E232))/SUM($H232),-SUM($I232)),IF(OR($D232="Buy",$D232="Reward"),SUM($F232)+SUM($G232),0)))</f>
        <v/>
      </c>
      <c r="L232" s="17" t="str">
        <f>IF(OR($C232="",$D232&lt;&gt;"Sell"),"",IF(SUM($H232)&gt;0,SUM($F232)-SUM($G232)-SUM($I232)*IF(SUM($E232)&gt;SUM($H232),SUM($H232),SUM($E232))/SUM($H232),""))</f>
        <v/>
      </c>
      <c r="M232" s="20" t="str">
        <f>IF($D232="","",IF($C232="","Missing coin",IF(AND($D232&lt;&gt;"Buy",$D232&lt;&gt;"Sell",$D232&lt;&gt;"Fee",$D232&lt;&gt;"Reward",$D232&lt;&gt;"Transfer"),"Unknown type",IF(SUM($E232)&lt;=0,"Missing quantity",IF(COUNTIF('Portfolio'!$A$9:$A$58,$C232)=0,"Coin missing from the Portfolio tab",IF(AND($D232="Sell",SUM($E232)&gt;SUM($H232)+0.000000000001),"Sale larger than holdings",IF(AND($D232="Fee",SUM($E232)&gt;SUM($H232)+0.000000000001),"Fee larger than holdings",IF(AND(OR($D232="Buy",$D232="Sell"),SUM($F232)&lt;=0),"Missing amount",IF(AND(ISNUMBER($A232),SUM($A232)&lt;MAX($A$4:$A231)),"Date out of chronological order","OK")))))))))</f>
        <v/>
      </c>
    </row>
    <row r="233" spans="1:13" x14ac:dyDescent="0.25">
      <c r="A233" s="21"/>
      <c r="B233" s="13"/>
      <c r="C233" s="13"/>
      <c r="D233" s="13"/>
      <c r="E233" s="22"/>
      <c r="F233" s="14"/>
      <c r="G233" s="14"/>
      <c r="H233" s="16" t="str">
        <f>IF(OR($D233="",$C233=""),"",ROUND(SUMIFS($J$4:$J232,$C$4:$C232,$C233),10))</f>
        <v/>
      </c>
      <c r="I233" s="15" t="str">
        <f>IF(OR($D233="",$C233=""),"",ROUND(SUMIFS($K$4:$K232,$C$4:$C232,$C233),8))</f>
        <v/>
      </c>
      <c r="J233" s="16" t="str">
        <f>IF(OR($D233="",$C233=""),"",IF(OR($D233="Buy",$D233="Reward"),SUM($E233),IF(OR($D233="Sell",$D233="Fee"),-SUM($E233),0)))</f>
        <v/>
      </c>
      <c r="K233" s="17" t="str">
        <f>IF(OR($D233="",$C233=""),"",IF($D233="Sell",IF(SUM($H233)&gt;0,-SUM($I233)*IF(SUM($E233)&gt;SUM($H233),SUM($H233),SUM($E233))/SUM($H233),-SUM($I233)),IF(OR($D233="Buy",$D233="Reward"),SUM($F233)+SUM($G233),0)))</f>
        <v/>
      </c>
      <c r="L233" s="17" t="str">
        <f>IF(OR($C233="",$D233&lt;&gt;"Sell"),"",IF(SUM($H233)&gt;0,SUM($F233)-SUM($G233)-SUM($I233)*IF(SUM($E233)&gt;SUM($H233),SUM($H233),SUM($E233))/SUM($H233),""))</f>
        <v/>
      </c>
      <c r="M233" s="20" t="str">
        <f>IF($D233="","",IF($C233="","Missing coin",IF(AND($D233&lt;&gt;"Buy",$D233&lt;&gt;"Sell",$D233&lt;&gt;"Fee",$D233&lt;&gt;"Reward",$D233&lt;&gt;"Transfer"),"Unknown type",IF(SUM($E233)&lt;=0,"Missing quantity",IF(COUNTIF('Portfolio'!$A$9:$A$58,$C233)=0,"Coin missing from the Portfolio tab",IF(AND($D233="Sell",SUM($E233)&gt;SUM($H233)+0.000000000001),"Sale larger than holdings",IF(AND($D233="Fee",SUM($E233)&gt;SUM($H233)+0.000000000001),"Fee larger than holdings",IF(AND(OR($D233="Buy",$D233="Sell"),SUM($F233)&lt;=0),"Missing amount",IF(AND(ISNUMBER($A233),SUM($A233)&lt;MAX($A$4:$A232)),"Date out of chronological order","OK")))))))))</f>
        <v/>
      </c>
    </row>
    <row r="234" spans="1:13" x14ac:dyDescent="0.25">
      <c r="A234" s="21"/>
      <c r="B234" s="13"/>
      <c r="C234" s="13"/>
      <c r="D234" s="13"/>
      <c r="E234" s="22"/>
      <c r="F234" s="14"/>
      <c r="G234" s="14"/>
      <c r="H234" s="16" t="str">
        <f>IF(OR($D234="",$C234=""),"",ROUND(SUMIFS($J$4:$J233,$C$4:$C233,$C234),10))</f>
        <v/>
      </c>
      <c r="I234" s="15" t="str">
        <f>IF(OR($D234="",$C234=""),"",ROUND(SUMIFS($K$4:$K233,$C$4:$C233,$C234),8))</f>
        <v/>
      </c>
      <c r="J234" s="16" t="str">
        <f>IF(OR($D234="",$C234=""),"",IF(OR($D234="Buy",$D234="Reward"),SUM($E234),IF(OR($D234="Sell",$D234="Fee"),-SUM($E234),0)))</f>
        <v/>
      </c>
      <c r="K234" s="17" t="str">
        <f>IF(OR($D234="",$C234=""),"",IF($D234="Sell",IF(SUM($H234)&gt;0,-SUM($I234)*IF(SUM($E234)&gt;SUM($H234),SUM($H234),SUM($E234))/SUM($H234),-SUM($I234)),IF(OR($D234="Buy",$D234="Reward"),SUM($F234)+SUM($G234),0)))</f>
        <v/>
      </c>
      <c r="L234" s="17" t="str">
        <f>IF(OR($C234="",$D234&lt;&gt;"Sell"),"",IF(SUM($H234)&gt;0,SUM($F234)-SUM($G234)-SUM($I234)*IF(SUM($E234)&gt;SUM($H234),SUM($H234),SUM($E234))/SUM($H234),""))</f>
        <v/>
      </c>
      <c r="M234" s="20" t="str">
        <f>IF($D234="","",IF($C234="","Missing coin",IF(AND($D234&lt;&gt;"Buy",$D234&lt;&gt;"Sell",$D234&lt;&gt;"Fee",$D234&lt;&gt;"Reward",$D234&lt;&gt;"Transfer"),"Unknown type",IF(SUM($E234)&lt;=0,"Missing quantity",IF(COUNTIF('Portfolio'!$A$9:$A$58,$C234)=0,"Coin missing from the Portfolio tab",IF(AND($D234="Sell",SUM($E234)&gt;SUM($H234)+0.000000000001),"Sale larger than holdings",IF(AND($D234="Fee",SUM($E234)&gt;SUM($H234)+0.000000000001),"Fee larger than holdings",IF(AND(OR($D234="Buy",$D234="Sell"),SUM($F234)&lt;=0),"Missing amount",IF(AND(ISNUMBER($A234),SUM($A234)&lt;MAX($A$4:$A233)),"Date out of chronological order","OK")))))))))</f>
        <v/>
      </c>
    </row>
    <row r="235" spans="1:13" x14ac:dyDescent="0.25">
      <c r="A235" s="21"/>
      <c r="B235" s="13"/>
      <c r="C235" s="13"/>
      <c r="D235" s="13"/>
      <c r="E235" s="22"/>
      <c r="F235" s="14"/>
      <c r="G235" s="14"/>
      <c r="H235" s="16" t="str">
        <f>IF(OR($D235="",$C235=""),"",ROUND(SUMIFS($J$4:$J234,$C$4:$C234,$C235),10))</f>
        <v/>
      </c>
      <c r="I235" s="15" t="str">
        <f>IF(OR($D235="",$C235=""),"",ROUND(SUMIFS($K$4:$K234,$C$4:$C234,$C235),8))</f>
        <v/>
      </c>
      <c r="J235" s="16" t="str">
        <f>IF(OR($D235="",$C235=""),"",IF(OR($D235="Buy",$D235="Reward"),SUM($E235),IF(OR($D235="Sell",$D235="Fee"),-SUM($E235),0)))</f>
        <v/>
      </c>
      <c r="K235" s="17" t="str">
        <f>IF(OR($D235="",$C235=""),"",IF($D235="Sell",IF(SUM($H235)&gt;0,-SUM($I235)*IF(SUM($E235)&gt;SUM($H235),SUM($H235),SUM($E235))/SUM($H235),-SUM($I235)),IF(OR($D235="Buy",$D235="Reward"),SUM($F235)+SUM($G235),0)))</f>
        <v/>
      </c>
      <c r="L235" s="17" t="str">
        <f>IF(OR($C235="",$D235&lt;&gt;"Sell"),"",IF(SUM($H235)&gt;0,SUM($F235)-SUM($G235)-SUM($I235)*IF(SUM($E235)&gt;SUM($H235),SUM($H235),SUM($E235))/SUM($H235),""))</f>
        <v/>
      </c>
      <c r="M235" s="20" t="str">
        <f>IF($D235="","",IF($C235="","Missing coin",IF(AND($D235&lt;&gt;"Buy",$D235&lt;&gt;"Sell",$D235&lt;&gt;"Fee",$D235&lt;&gt;"Reward",$D235&lt;&gt;"Transfer"),"Unknown type",IF(SUM($E235)&lt;=0,"Missing quantity",IF(COUNTIF('Portfolio'!$A$9:$A$58,$C235)=0,"Coin missing from the Portfolio tab",IF(AND($D235="Sell",SUM($E235)&gt;SUM($H235)+0.000000000001),"Sale larger than holdings",IF(AND($D235="Fee",SUM($E235)&gt;SUM($H235)+0.000000000001),"Fee larger than holdings",IF(AND(OR($D235="Buy",$D235="Sell"),SUM($F235)&lt;=0),"Missing amount",IF(AND(ISNUMBER($A235),SUM($A235)&lt;MAX($A$4:$A234)),"Date out of chronological order","OK")))))))))</f>
        <v/>
      </c>
    </row>
    <row r="236" spans="1:13" x14ac:dyDescent="0.25">
      <c r="A236" s="21"/>
      <c r="B236" s="13"/>
      <c r="C236" s="13"/>
      <c r="D236" s="13"/>
      <c r="E236" s="22"/>
      <c r="F236" s="14"/>
      <c r="G236" s="14"/>
      <c r="H236" s="16" t="str">
        <f>IF(OR($D236="",$C236=""),"",ROUND(SUMIFS($J$4:$J235,$C$4:$C235,$C236),10))</f>
        <v/>
      </c>
      <c r="I236" s="15" t="str">
        <f>IF(OR($D236="",$C236=""),"",ROUND(SUMIFS($K$4:$K235,$C$4:$C235,$C236),8))</f>
        <v/>
      </c>
      <c r="J236" s="16" t="str">
        <f>IF(OR($D236="",$C236=""),"",IF(OR($D236="Buy",$D236="Reward"),SUM($E236),IF(OR($D236="Sell",$D236="Fee"),-SUM($E236),0)))</f>
        <v/>
      </c>
      <c r="K236" s="17" t="str">
        <f>IF(OR($D236="",$C236=""),"",IF($D236="Sell",IF(SUM($H236)&gt;0,-SUM($I236)*IF(SUM($E236)&gt;SUM($H236),SUM($H236),SUM($E236))/SUM($H236),-SUM($I236)),IF(OR($D236="Buy",$D236="Reward"),SUM($F236)+SUM($G236),0)))</f>
        <v/>
      </c>
      <c r="L236" s="17" t="str">
        <f>IF(OR($C236="",$D236&lt;&gt;"Sell"),"",IF(SUM($H236)&gt;0,SUM($F236)-SUM($G236)-SUM($I236)*IF(SUM($E236)&gt;SUM($H236),SUM($H236),SUM($E236))/SUM($H236),""))</f>
        <v/>
      </c>
      <c r="M236" s="20" t="str">
        <f>IF($D236="","",IF($C236="","Missing coin",IF(AND($D236&lt;&gt;"Buy",$D236&lt;&gt;"Sell",$D236&lt;&gt;"Fee",$D236&lt;&gt;"Reward",$D236&lt;&gt;"Transfer"),"Unknown type",IF(SUM($E236)&lt;=0,"Missing quantity",IF(COUNTIF('Portfolio'!$A$9:$A$58,$C236)=0,"Coin missing from the Portfolio tab",IF(AND($D236="Sell",SUM($E236)&gt;SUM($H236)+0.000000000001),"Sale larger than holdings",IF(AND($D236="Fee",SUM($E236)&gt;SUM($H236)+0.000000000001),"Fee larger than holdings",IF(AND(OR($D236="Buy",$D236="Sell"),SUM($F236)&lt;=0),"Missing amount",IF(AND(ISNUMBER($A236),SUM($A236)&lt;MAX($A$4:$A235)),"Date out of chronological order","OK")))))))))</f>
        <v/>
      </c>
    </row>
    <row r="237" spans="1:13" x14ac:dyDescent="0.25">
      <c r="A237" s="21"/>
      <c r="B237" s="13"/>
      <c r="C237" s="13"/>
      <c r="D237" s="13"/>
      <c r="E237" s="22"/>
      <c r="F237" s="14"/>
      <c r="G237" s="14"/>
      <c r="H237" s="16" t="str">
        <f>IF(OR($D237="",$C237=""),"",ROUND(SUMIFS($J$4:$J236,$C$4:$C236,$C237),10))</f>
        <v/>
      </c>
      <c r="I237" s="15" t="str">
        <f>IF(OR($D237="",$C237=""),"",ROUND(SUMIFS($K$4:$K236,$C$4:$C236,$C237),8))</f>
        <v/>
      </c>
      <c r="J237" s="16" t="str">
        <f>IF(OR($D237="",$C237=""),"",IF(OR($D237="Buy",$D237="Reward"),SUM($E237),IF(OR($D237="Sell",$D237="Fee"),-SUM($E237),0)))</f>
        <v/>
      </c>
      <c r="K237" s="17" t="str">
        <f>IF(OR($D237="",$C237=""),"",IF($D237="Sell",IF(SUM($H237)&gt;0,-SUM($I237)*IF(SUM($E237)&gt;SUM($H237),SUM($H237),SUM($E237))/SUM($H237),-SUM($I237)),IF(OR($D237="Buy",$D237="Reward"),SUM($F237)+SUM($G237),0)))</f>
        <v/>
      </c>
      <c r="L237" s="17" t="str">
        <f>IF(OR($C237="",$D237&lt;&gt;"Sell"),"",IF(SUM($H237)&gt;0,SUM($F237)-SUM($G237)-SUM($I237)*IF(SUM($E237)&gt;SUM($H237),SUM($H237),SUM($E237))/SUM($H237),""))</f>
        <v/>
      </c>
      <c r="M237" s="20" t="str">
        <f>IF($D237="","",IF($C237="","Missing coin",IF(AND($D237&lt;&gt;"Buy",$D237&lt;&gt;"Sell",$D237&lt;&gt;"Fee",$D237&lt;&gt;"Reward",$D237&lt;&gt;"Transfer"),"Unknown type",IF(SUM($E237)&lt;=0,"Missing quantity",IF(COUNTIF('Portfolio'!$A$9:$A$58,$C237)=0,"Coin missing from the Portfolio tab",IF(AND($D237="Sell",SUM($E237)&gt;SUM($H237)+0.000000000001),"Sale larger than holdings",IF(AND($D237="Fee",SUM($E237)&gt;SUM($H237)+0.000000000001),"Fee larger than holdings",IF(AND(OR($D237="Buy",$D237="Sell"),SUM($F237)&lt;=0),"Missing amount",IF(AND(ISNUMBER($A237),SUM($A237)&lt;MAX($A$4:$A236)),"Date out of chronological order","OK")))))))))</f>
        <v/>
      </c>
    </row>
    <row r="238" spans="1:13" x14ac:dyDescent="0.25">
      <c r="A238" s="21"/>
      <c r="B238" s="13"/>
      <c r="C238" s="13"/>
      <c r="D238" s="13"/>
      <c r="E238" s="22"/>
      <c r="F238" s="14"/>
      <c r="G238" s="14"/>
      <c r="H238" s="16" t="str">
        <f>IF(OR($D238="",$C238=""),"",ROUND(SUMIFS($J$4:$J237,$C$4:$C237,$C238),10))</f>
        <v/>
      </c>
      <c r="I238" s="15" t="str">
        <f>IF(OR($D238="",$C238=""),"",ROUND(SUMIFS($K$4:$K237,$C$4:$C237,$C238),8))</f>
        <v/>
      </c>
      <c r="J238" s="16" t="str">
        <f>IF(OR($D238="",$C238=""),"",IF(OR($D238="Buy",$D238="Reward"),SUM($E238),IF(OR($D238="Sell",$D238="Fee"),-SUM($E238),0)))</f>
        <v/>
      </c>
      <c r="K238" s="17" t="str">
        <f>IF(OR($D238="",$C238=""),"",IF($D238="Sell",IF(SUM($H238)&gt;0,-SUM($I238)*IF(SUM($E238)&gt;SUM($H238),SUM($H238),SUM($E238))/SUM($H238),-SUM($I238)),IF(OR($D238="Buy",$D238="Reward"),SUM($F238)+SUM($G238),0)))</f>
        <v/>
      </c>
      <c r="L238" s="17" t="str">
        <f>IF(OR($C238="",$D238&lt;&gt;"Sell"),"",IF(SUM($H238)&gt;0,SUM($F238)-SUM($G238)-SUM($I238)*IF(SUM($E238)&gt;SUM($H238),SUM($H238),SUM($E238))/SUM($H238),""))</f>
        <v/>
      </c>
      <c r="M238" s="20" t="str">
        <f>IF($D238="","",IF($C238="","Missing coin",IF(AND($D238&lt;&gt;"Buy",$D238&lt;&gt;"Sell",$D238&lt;&gt;"Fee",$D238&lt;&gt;"Reward",$D238&lt;&gt;"Transfer"),"Unknown type",IF(SUM($E238)&lt;=0,"Missing quantity",IF(COUNTIF('Portfolio'!$A$9:$A$58,$C238)=0,"Coin missing from the Portfolio tab",IF(AND($D238="Sell",SUM($E238)&gt;SUM($H238)+0.000000000001),"Sale larger than holdings",IF(AND($D238="Fee",SUM($E238)&gt;SUM($H238)+0.000000000001),"Fee larger than holdings",IF(AND(OR($D238="Buy",$D238="Sell"),SUM($F238)&lt;=0),"Missing amount",IF(AND(ISNUMBER($A238),SUM($A238)&lt;MAX($A$4:$A237)),"Date out of chronological order","OK")))))))))</f>
        <v/>
      </c>
    </row>
    <row r="239" spans="1:13" x14ac:dyDescent="0.25">
      <c r="A239" s="21"/>
      <c r="B239" s="13"/>
      <c r="C239" s="13"/>
      <c r="D239" s="13"/>
      <c r="E239" s="22"/>
      <c r="F239" s="14"/>
      <c r="G239" s="14"/>
      <c r="H239" s="16" t="str">
        <f>IF(OR($D239="",$C239=""),"",ROUND(SUMIFS($J$4:$J238,$C$4:$C238,$C239),10))</f>
        <v/>
      </c>
      <c r="I239" s="15" t="str">
        <f>IF(OR($D239="",$C239=""),"",ROUND(SUMIFS($K$4:$K238,$C$4:$C238,$C239),8))</f>
        <v/>
      </c>
      <c r="J239" s="16" t="str">
        <f>IF(OR($D239="",$C239=""),"",IF(OR($D239="Buy",$D239="Reward"),SUM($E239),IF(OR($D239="Sell",$D239="Fee"),-SUM($E239),0)))</f>
        <v/>
      </c>
      <c r="K239" s="17" t="str">
        <f>IF(OR($D239="",$C239=""),"",IF($D239="Sell",IF(SUM($H239)&gt;0,-SUM($I239)*IF(SUM($E239)&gt;SUM($H239),SUM($H239),SUM($E239))/SUM($H239),-SUM($I239)),IF(OR($D239="Buy",$D239="Reward"),SUM($F239)+SUM($G239),0)))</f>
        <v/>
      </c>
      <c r="L239" s="17" t="str">
        <f>IF(OR($C239="",$D239&lt;&gt;"Sell"),"",IF(SUM($H239)&gt;0,SUM($F239)-SUM($G239)-SUM($I239)*IF(SUM($E239)&gt;SUM($H239),SUM($H239),SUM($E239))/SUM($H239),""))</f>
        <v/>
      </c>
      <c r="M239" s="20" t="str">
        <f>IF($D239="","",IF($C239="","Missing coin",IF(AND($D239&lt;&gt;"Buy",$D239&lt;&gt;"Sell",$D239&lt;&gt;"Fee",$D239&lt;&gt;"Reward",$D239&lt;&gt;"Transfer"),"Unknown type",IF(SUM($E239)&lt;=0,"Missing quantity",IF(COUNTIF('Portfolio'!$A$9:$A$58,$C239)=0,"Coin missing from the Portfolio tab",IF(AND($D239="Sell",SUM($E239)&gt;SUM($H239)+0.000000000001),"Sale larger than holdings",IF(AND($D239="Fee",SUM($E239)&gt;SUM($H239)+0.000000000001),"Fee larger than holdings",IF(AND(OR($D239="Buy",$D239="Sell"),SUM($F239)&lt;=0),"Missing amount",IF(AND(ISNUMBER($A239),SUM($A239)&lt;MAX($A$4:$A238)),"Date out of chronological order","OK")))))))))</f>
        <v/>
      </c>
    </row>
    <row r="240" spans="1:13" x14ac:dyDescent="0.25">
      <c r="A240" s="21"/>
      <c r="B240" s="13"/>
      <c r="C240" s="13"/>
      <c r="D240" s="13"/>
      <c r="E240" s="22"/>
      <c r="F240" s="14"/>
      <c r="G240" s="14"/>
      <c r="H240" s="16" t="str">
        <f>IF(OR($D240="",$C240=""),"",ROUND(SUMIFS($J$4:$J239,$C$4:$C239,$C240),10))</f>
        <v/>
      </c>
      <c r="I240" s="15" t="str">
        <f>IF(OR($D240="",$C240=""),"",ROUND(SUMIFS($K$4:$K239,$C$4:$C239,$C240),8))</f>
        <v/>
      </c>
      <c r="J240" s="16" t="str">
        <f>IF(OR($D240="",$C240=""),"",IF(OR($D240="Buy",$D240="Reward"),SUM($E240),IF(OR($D240="Sell",$D240="Fee"),-SUM($E240),0)))</f>
        <v/>
      </c>
      <c r="K240" s="17" t="str">
        <f>IF(OR($D240="",$C240=""),"",IF($D240="Sell",IF(SUM($H240)&gt;0,-SUM($I240)*IF(SUM($E240)&gt;SUM($H240),SUM($H240),SUM($E240))/SUM($H240),-SUM($I240)),IF(OR($D240="Buy",$D240="Reward"),SUM($F240)+SUM($G240),0)))</f>
        <v/>
      </c>
      <c r="L240" s="17" t="str">
        <f>IF(OR($C240="",$D240&lt;&gt;"Sell"),"",IF(SUM($H240)&gt;0,SUM($F240)-SUM($G240)-SUM($I240)*IF(SUM($E240)&gt;SUM($H240),SUM($H240),SUM($E240))/SUM($H240),""))</f>
        <v/>
      </c>
      <c r="M240" s="20" t="str">
        <f>IF($D240="","",IF($C240="","Missing coin",IF(AND($D240&lt;&gt;"Buy",$D240&lt;&gt;"Sell",$D240&lt;&gt;"Fee",$D240&lt;&gt;"Reward",$D240&lt;&gt;"Transfer"),"Unknown type",IF(SUM($E240)&lt;=0,"Missing quantity",IF(COUNTIF('Portfolio'!$A$9:$A$58,$C240)=0,"Coin missing from the Portfolio tab",IF(AND($D240="Sell",SUM($E240)&gt;SUM($H240)+0.000000000001),"Sale larger than holdings",IF(AND($D240="Fee",SUM($E240)&gt;SUM($H240)+0.000000000001),"Fee larger than holdings",IF(AND(OR($D240="Buy",$D240="Sell"),SUM($F240)&lt;=0),"Missing amount",IF(AND(ISNUMBER($A240),SUM($A240)&lt;MAX($A$4:$A239)),"Date out of chronological order","OK")))))))))</f>
        <v/>
      </c>
    </row>
    <row r="241" spans="1:13" x14ac:dyDescent="0.25">
      <c r="A241" s="21"/>
      <c r="B241" s="13"/>
      <c r="C241" s="13"/>
      <c r="D241" s="13"/>
      <c r="E241" s="22"/>
      <c r="F241" s="14"/>
      <c r="G241" s="14"/>
      <c r="H241" s="16" t="str">
        <f>IF(OR($D241="",$C241=""),"",ROUND(SUMIFS($J$4:$J240,$C$4:$C240,$C241),10))</f>
        <v/>
      </c>
      <c r="I241" s="15" t="str">
        <f>IF(OR($D241="",$C241=""),"",ROUND(SUMIFS($K$4:$K240,$C$4:$C240,$C241),8))</f>
        <v/>
      </c>
      <c r="J241" s="16" t="str">
        <f>IF(OR($D241="",$C241=""),"",IF(OR($D241="Buy",$D241="Reward"),SUM($E241),IF(OR($D241="Sell",$D241="Fee"),-SUM($E241),0)))</f>
        <v/>
      </c>
      <c r="K241" s="17" t="str">
        <f>IF(OR($D241="",$C241=""),"",IF($D241="Sell",IF(SUM($H241)&gt;0,-SUM($I241)*IF(SUM($E241)&gt;SUM($H241),SUM($H241),SUM($E241))/SUM($H241),-SUM($I241)),IF(OR($D241="Buy",$D241="Reward"),SUM($F241)+SUM($G241),0)))</f>
        <v/>
      </c>
      <c r="L241" s="17" t="str">
        <f>IF(OR($C241="",$D241&lt;&gt;"Sell"),"",IF(SUM($H241)&gt;0,SUM($F241)-SUM($G241)-SUM($I241)*IF(SUM($E241)&gt;SUM($H241),SUM($H241),SUM($E241))/SUM($H241),""))</f>
        <v/>
      </c>
      <c r="M241" s="20" t="str">
        <f>IF($D241="","",IF($C241="","Missing coin",IF(AND($D241&lt;&gt;"Buy",$D241&lt;&gt;"Sell",$D241&lt;&gt;"Fee",$D241&lt;&gt;"Reward",$D241&lt;&gt;"Transfer"),"Unknown type",IF(SUM($E241)&lt;=0,"Missing quantity",IF(COUNTIF('Portfolio'!$A$9:$A$58,$C241)=0,"Coin missing from the Portfolio tab",IF(AND($D241="Sell",SUM($E241)&gt;SUM($H241)+0.000000000001),"Sale larger than holdings",IF(AND($D241="Fee",SUM($E241)&gt;SUM($H241)+0.000000000001),"Fee larger than holdings",IF(AND(OR($D241="Buy",$D241="Sell"),SUM($F241)&lt;=0),"Missing amount",IF(AND(ISNUMBER($A241),SUM($A241)&lt;MAX($A$4:$A240)),"Date out of chronological order","OK")))))))))</f>
        <v/>
      </c>
    </row>
    <row r="242" spans="1:13" x14ac:dyDescent="0.25">
      <c r="A242" s="21"/>
      <c r="B242" s="13"/>
      <c r="C242" s="13"/>
      <c r="D242" s="13"/>
      <c r="E242" s="22"/>
      <c r="F242" s="14"/>
      <c r="G242" s="14"/>
      <c r="H242" s="16" t="str">
        <f>IF(OR($D242="",$C242=""),"",ROUND(SUMIFS($J$4:$J241,$C$4:$C241,$C242),10))</f>
        <v/>
      </c>
      <c r="I242" s="15" t="str">
        <f>IF(OR($D242="",$C242=""),"",ROUND(SUMIFS($K$4:$K241,$C$4:$C241,$C242),8))</f>
        <v/>
      </c>
      <c r="J242" s="16" t="str">
        <f>IF(OR($D242="",$C242=""),"",IF(OR($D242="Buy",$D242="Reward"),SUM($E242),IF(OR($D242="Sell",$D242="Fee"),-SUM($E242),0)))</f>
        <v/>
      </c>
      <c r="K242" s="17" t="str">
        <f>IF(OR($D242="",$C242=""),"",IF($D242="Sell",IF(SUM($H242)&gt;0,-SUM($I242)*IF(SUM($E242)&gt;SUM($H242),SUM($H242),SUM($E242))/SUM($H242),-SUM($I242)),IF(OR($D242="Buy",$D242="Reward"),SUM($F242)+SUM($G242),0)))</f>
        <v/>
      </c>
      <c r="L242" s="17" t="str">
        <f>IF(OR($C242="",$D242&lt;&gt;"Sell"),"",IF(SUM($H242)&gt;0,SUM($F242)-SUM($G242)-SUM($I242)*IF(SUM($E242)&gt;SUM($H242),SUM($H242),SUM($E242))/SUM($H242),""))</f>
        <v/>
      </c>
      <c r="M242" s="20" t="str">
        <f>IF($D242="","",IF($C242="","Missing coin",IF(AND($D242&lt;&gt;"Buy",$D242&lt;&gt;"Sell",$D242&lt;&gt;"Fee",$D242&lt;&gt;"Reward",$D242&lt;&gt;"Transfer"),"Unknown type",IF(SUM($E242)&lt;=0,"Missing quantity",IF(COUNTIF('Portfolio'!$A$9:$A$58,$C242)=0,"Coin missing from the Portfolio tab",IF(AND($D242="Sell",SUM($E242)&gt;SUM($H242)+0.000000000001),"Sale larger than holdings",IF(AND($D242="Fee",SUM($E242)&gt;SUM($H242)+0.000000000001),"Fee larger than holdings",IF(AND(OR($D242="Buy",$D242="Sell"),SUM($F242)&lt;=0),"Missing amount",IF(AND(ISNUMBER($A242),SUM($A242)&lt;MAX($A$4:$A241)),"Date out of chronological order","OK")))))))))</f>
        <v/>
      </c>
    </row>
    <row r="243" spans="1:13" x14ac:dyDescent="0.25">
      <c r="A243" s="21"/>
      <c r="B243" s="13"/>
      <c r="C243" s="13"/>
      <c r="D243" s="13"/>
      <c r="E243" s="22"/>
      <c r="F243" s="14"/>
      <c r="G243" s="14"/>
      <c r="H243" s="16" t="str">
        <f>IF(OR($D243="",$C243=""),"",ROUND(SUMIFS($J$4:$J242,$C$4:$C242,$C243),10))</f>
        <v/>
      </c>
      <c r="I243" s="15" t="str">
        <f>IF(OR($D243="",$C243=""),"",ROUND(SUMIFS($K$4:$K242,$C$4:$C242,$C243),8))</f>
        <v/>
      </c>
      <c r="J243" s="16" t="str">
        <f>IF(OR($D243="",$C243=""),"",IF(OR($D243="Buy",$D243="Reward"),SUM($E243),IF(OR($D243="Sell",$D243="Fee"),-SUM($E243),0)))</f>
        <v/>
      </c>
      <c r="K243" s="17" t="str">
        <f>IF(OR($D243="",$C243=""),"",IF($D243="Sell",IF(SUM($H243)&gt;0,-SUM($I243)*IF(SUM($E243)&gt;SUM($H243),SUM($H243),SUM($E243))/SUM($H243),-SUM($I243)),IF(OR($D243="Buy",$D243="Reward"),SUM($F243)+SUM($G243),0)))</f>
        <v/>
      </c>
      <c r="L243" s="17" t="str">
        <f>IF(OR($C243="",$D243&lt;&gt;"Sell"),"",IF(SUM($H243)&gt;0,SUM($F243)-SUM($G243)-SUM($I243)*IF(SUM($E243)&gt;SUM($H243),SUM($H243),SUM($E243))/SUM($H243),""))</f>
        <v/>
      </c>
      <c r="M243" s="20" t="str">
        <f>IF($D243="","",IF($C243="","Missing coin",IF(AND($D243&lt;&gt;"Buy",$D243&lt;&gt;"Sell",$D243&lt;&gt;"Fee",$D243&lt;&gt;"Reward",$D243&lt;&gt;"Transfer"),"Unknown type",IF(SUM($E243)&lt;=0,"Missing quantity",IF(COUNTIF('Portfolio'!$A$9:$A$58,$C243)=0,"Coin missing from the Portfolio tab",IF(AND($D243="Sell",SUM($E243)&gt;SUM($H243)+0.000000000001),"Sale larger than holdings",IF(AND($D243="Fee",SUM($E243)&gt;SUM($H243)+0.000000000001),"Fee larger than holdings",IF(AND(OR($D243="Buy",$D243="Sell"),SUM($F243)&lt;=0),"Missing amount",IF(AND(ISNUMBER($A243),SUM($A243)&lt;MAX($A$4:$A242)),"Date out of chronological order","OK")))))))))</f>
        <v/>
      </c>
    </row>
    <row r="244" spans="1:13" x14ac:dyDescent="0.25">
      <c r="A244" s="21"/>
      <c r="B244" s="13"/>
      <c r="C244" s="13"/>
      <c r="D244" s="13"/>
      <c r="E244" s="22"/>
      <c r="F244" s="14"/>
      <c r="G244" s="14"/>
      <c r="H244" s="16" t="str">
        <f>IF(OR($D244="",$C244=""),"",ROUND(SUMIFS($J$4:$J243,$C$4:$C243,$C244),10))</f>
        <v/>
      </c>
      <c r="I244" s="15" t="str">
        <f>IF(OR($D244="",$C244=""),"",ROUND(SUMIFS($K$4:$K243,$C$4:$C243,$C244),8))</f>
        <v/>
      </c>
      <c r="J244" s="16" t="str">
        <f>IF(OR($D244="",$C244=""),"",IF(OR($D244="Buy",$D244="Reward"),SUM($E244),IF(OR($D244="Sell",$D244="Fee"),-SUM($E244),0)))</f>
        <v/>
      </c>
      <c r="K244" s="17" t="str">
        <f>IF(OR($D244="",$C244=""),"",IF($D244="Sell",IF(SUM($H244)&gt;0,-SUM($I244)*IF(SUM($E244)&gt;SUM($H244),SUM($H244),SUM($E244))/SUM($H244),-SUM($I244)),IF(OR($D244="Buy",$D244="Reward"),SUM($F244)+SUM($G244),0)))</f>
        <v/>
      </c>
      <c r="L244" s="17" t="str">
        <f>IF(OR($C244="",$D244&lt;&gt;"Sell"),"",IF(SUM($H244)&gt;0,SUM($F244)-SUM($G244)-SUM($I244)*IF(SUM($E244)&gt;SUM($H244),SUM($H244),SUM($E244))/SUM($H244),""))</f>
        <v/>
      </c>
      <c r="M244" s="20" t="str">
        <f>IF($D244="","",IF($C244="","Missing coin",IF(AND($D244&lt;&gt;"Buy",$D244&lt;&gt;"Sell",$D244&lt;&gt;"Fee",$D244&lt;&gt;"Reward",$D244&lt;&gt;"Transfer"),"Unknown type",IF(SUM($E244)&lt;=0,"Missing quantity",IF(COUNTIF('Portfolio'!$A$9:$A$58,$C244)=0,"Coin missing from the Portfolio tab",IF(AND($D244="Sell",SUM($E244)&gt;SUM($H244)+0.000000000001),"Sale larger than holdings",IF(AND($D244="Fee",SUM($E244)&gt;SUM($H244)+0.000000000001),"Fee larger than holdings",IF(AND(OR($D244="Buy",$D244="Sell"),SUM($F244)&lt;=0),"Missing amount",IF(AND(ISNUMBER($A244),SUM($A244)&lt;MAX($A$4:$A243)),"Date out of chronological order","OK")))))))))</f>
        <v/>
      </c>
    </row>
    <row r="245" spans="1:13" x14ac:dyDescent="0.25">
      <c r="A245" s="21"/>
      <c r="B245" s="13"/>
      <c r="C245" s="13"/>
      <c r="D245" s="13"/>
      <c r="E245" s="22"/>
      <c r="F245" s="14"/>
      <c r="G245" s="14"/>
      <c r="H245" s="16" t="str">
        <f>IF(OR($D245="",$C245=""),"",ROUND(SUMIFS($J$4:$J244,$C$4:$C244,$C245),10))</f>
        <v/>
      </c>
      <c r="I245" s="15" t="str">
        <f>IF(OR($D245="",$C245=""),"",ROUND(SUMIFS($K$4:$K244,$C$4:$C244,$C245),8))</f>
        <v/>
      </c>
      <c r="J245" s="16" t="str">
        <f>IF(OR($D245="",$C245=""),"",IF(OR($D245="Buy",$D245="Reward"),SUM($E245),IF(OR($D245="Sell",$D245="Fee"),-SUM($E245),0)))</f>
        <v/>
      </c>
      <c r="K245" s="17" t="str">
        <f>IF(OR($D245="",$C245=""),"",IF($D245="Sell",IF(SUM($H245)&gt;0,-SUM($I245)*IF(SUM($E245)&gt;SUM($H245),SUM($H245),SUM($E245))/SUM($H245),-SUM($I245)),IF(OR($D245="Buy",$D245="Reward"),SUM($F245)+SUM($G245),0)))</f>
        <v/>
      </c>
      <c r="L245" s="17" t="str">
        <f>IF(OR($C245="",$D245&lt;&gt;"Sell"),"",IF(SUM($H245)&gt;0,SUM($F245)-SUM($G245)-SUM($I245)*IF(SUM($E245)&gt;SUM($H245),SUM($H245),SUM($E245))/SUM($H245),""))</f>
        <v/>
      </c>
      <c r="M245" s="20" t="str">
        <f>IF($D245="","",IF($C245="","Missing coin",IF(AND($D245&lt;&gt;"Buy",$D245&lt;&gt;"Sell",$D245&lt;&gt;"Fee",$D245&lt;&gt;"Reward",$D245&lt;&gt;"Transfer"),"Unknown type",IF(SUM($E245)&lt;=0,"Missing quantity",IF(COUNTIF('Portfolio'!$A$9:$A$58,$C245)=0,"Coin missing from the Portfolio tab",IF(AND($D245="Sell",SUM($E245)&gt;SUM($H245)+0.000000000001),"Sale larger than holdings",IF(AND($D245="Fee",SUM($E245)&gt;SUM($H245)+0.000000000001),"Fee larger than holdings",IF(AND(OR($D245="Buy",$D245="Sell"),SUM($F245)&lt;=0),"Missing amount",IF(AND(ISNUMBER($A245),SUM($A245)&lt;MAX($A$4:$A244)),"Date out of chronological order","OK")))))))))</f>
        <v/>
      </c>
    </row>
    <row r="246" spans="1:13" x14ac:dyDescent="0.25">
      <c r="A246" s="21"/>
      <c r="B246" s="13"/>
      <c r="C246" s="13"/>
      <c r="D246" s="13"/>
      <c r="E246" s="22"/>
      <c r="F246" s="14"/>
      <c r="G246" s="14"/>
      <c r="H246" s="16" t="str">
        <f>IF(OR($D246="",$C246=""),"",ROUND(SUMIFS($J$4:$J245,$C$4:$C245,$C246),10))</f>
        <v/>
      </c>
      <c r="I246" s="15" t="str">
        <f>IF(OR($D246="",$C246=""),"",ROUND(SUMIFS($K$4:$K245,$C$4:$C245,$C246),8))</f>
        <v/>
      </c>
      <c r="J246" s="16" t="str">
        <f>IF(OR($D246="",$C246=""),"",IF(OR($D246="Buy",$D246="Reward"),SUM($E246),IF(OR($D246="Sell",$D246="Fee"),-SUM($E246),0)))</f>
        <v/>
      </c>
      <c r="K246" s="17" t="str">
        <f>IF(OR($D246="",$C246=""),"",IF($D246="Sell",IF(SUM($H246)&gt;0,-SUM($I246)*IF(SUM($E246)&gt;SUM($H246),SUM($H246),SUM($E246))/SUM($H246),-SUM($I246)),IF(OR($D246="Buy",$D246="Reward"),SUM($F246)+SUM($G246),0)))</f>
        <v/>
      </c>
      <c r="L246" s="17" t="str">
        <f>IF(OR($C246="",$D246&lt;&gt;"Sell"),"",IF(SUM($H246)&gt;0,SUM($F246)-SUM($G246)-SUM($I246)*IF(SUM($E246)&gt;SUM($H246),SUM($H246),SUM($E246))/SUM($H246),""))</f>
        <v/>
      </c>
      <c r="M246" s="20" t="str">
        <f>IF($D246="","",IF($C246="","Missing coin",IF(AND($D246&lt;&gt;"Buy",$D246&lt;&gt;"Sell",$D246&lt;&gt;"Fee",$D246&lt;&gt;"Reward",$D246&lt;&gt;"Transfer"),"Unknown type",IF(SUM($E246)&lt;=0,"Missing quantity",IF(COUNTIF('Portfolio'!$A$9:$A$58,$C246)=0,"Coin missing from the Portfolio tab",IF(AND($D246="Sell",SUM($E246)&gt;SUM($H246)+0.000000000001),"Sale larger than holdings",IF(AND($D246="Fee",SUM($E246)&gt;SUM($H246)+0.000000000001),"Fee larger than holdings",IF(AND(OR($D246="Buy",$D246="Sell"),SUM($F246)&lt;=0),"Missing amount",IF(AND(ISNUMBER($A246),SUM($A246)&lt;MAX($A$4:$A245)),"Date out of chronological order","OK")))))))))</f>
        <v/>
      </c>
    </row>
    <row r="247" spans="1:13" x14ac:dyDescent="0.25">
      <c r="A247" s="21"/>
      <c r="B247" s="13"/>
      <c r="C247" s="13"/>
      <c r="D247" s="13"/>
      <c r="E247" s="22"/>
      <c r="F247" s="14"/>
      <c r="G247" s="14"/>
      <c r="H247" s="16" t="str">
        <f>IF(OR($D247="",$C247=""),"",ROUND(SUMIFS($J$4:$J246,$C$4:$C246,$C247),10))</f>
        <v/>
      </c>
      <c r="I247" s="15" t="str">
        <f>IF(OR($D247="",$C247=""),"",ROUND(SUMIFS($K$4:$K246,$C$4:$C246,$C247),8))</f>
        <v/>
      </c>
      <c r="J247" s="16" t="str">
        <f>IF(OR($D247="",$C247=""),"",IF(OR($D247="Buy",$D247="Reward"),SUM($E247),IF(OR($D247="Sell",$D247="Fee"),-SUM($E247),0)))</f>
        <v/>
      </c>
      <c r="K247" s="17" t="str">
        <f>IF(OR($D247="",$C247=""),"",IF($D247="Sell",IF(SUM($H247)&gt;0,-SUM($I247)*IF(SUM($E247)&gt;SUM($H247),SUM($H247),SUM($E247))/SUM($H247),-SUM($I247)),IF(OR($D247="Buy",$D247="Reward"),SUM($F247)+SUM($G247),0)))</f>
        <v/>
      </c>
      <c r="L247" s="17" t="str">
        <f>IF(OR($C247="",$D247&lt;&gt;"Sell"),"",IF(SUM($H247)&gt;0,SUM($F247)-SUM($G247)-SUM($I247)*IF(SUM($E247)&gt;SUM($H247),SUM($H247),SUM($E247))/SUM($H247),""))</f>
        <v/>
      </c>
      <c r="M247" s="20" t="str">
        <f>IF($D247="","",IF($C247="","Missing coin",IF(AND($D247&lt;&gt;"Buy",$D247&lt;&gt;"Sell",$D247&lt;&gt;"Fee",$D247&lt;&gt;"Reward",$D247&lt;&gt;"Transfer"),"Unknown type",IF(SUM($E247)&lt;=0,"Missing quantity",IF(COUNTIF('Portfolio'!$A$9:$A$58,$C247)=0,"Coin missing from the Portfolio tab",IF(AND($D247="Sell",SUM($E247)&gt;SUM($H247)+0.000000000001),"Sale larger than holdings",IF(AND($D247="Fee",SUM($E247)&gt;SUM($H247)+0.000000000001),"Fee larger than holdings",IF(AND(OR($D247="Buy",$D247="Sell"),SUM($F247)&lt;=0),"Missing amount",IF(AND(ISNUMBER($A247),SUM($A247)&lt;MAX($A$4:$A246)),"Date out of chronological order","OK")))))))))</f>
        <v/>
      </c>
    </row>
    <row r="248" spans="1:13" x14ac:dyDescent="0.25">
      <c r="A248" s="21"/>
      <c r="B248" s="13"/>
      <c r="C248" s="13"/>
      <c r="D248" s="13"/>
      <c r="E248" s="22"/>
      <c r="F248" s="14"/>
      <c r="G248" s="14"/>
      <c r="H248" s="16" t="str">
        <f>IF(OR($D248="",$C248=""),"",ROUND(SUMIFS($J$4:$J247,$C$4:$C247,$C248),10))</f>
        <v/>
      </c>
      <c r="I248" s="15" t="str">
        <f>IF(OR($D248="",$C248=""),"",ROUND(SUMIFS($K$4:$K247,$C$4:$C247,$C248),8))</f>
        <v/>
      </c>
      <c r="J248" s="16" t="str">
        <f>IF(OR($D248="",$C248=""),"",IF(OR($D248="Buy",$D248="Reward"),SUM($E248),IF(OR($D248="Sell",$D248="Fee"),-SUM($E248),0)))</f>
        <v/>
      </c>
      <c r="K248" s="17" t="str">
        <f>IF(OR($D248="",$C248=""),"",IF($D248="Sell",IF(SUM($H248)&gt;0,-SUM($I248)*IF(SUM($E248)&gt;SUM($H248),SUM($H248),SUM($E248))/SUM($H248),-SUM($I248)),IF(OR($D248="Buy",$D248="Reward"),SUM($F248)+SUM($G248),0)))</f>
        <v/>
      </c>
      <c r="L248" s="17" t="str">
        <f>IF(OR($C248="",$D248&lt;&gt;"Sell"),"",IF(SUM($H248)&gt;0,SUM($F248)-SUM($G248)-SUM($I248)*IF(SUM($E248)&gt;SUM($H248),SUM($H248),SUM($E248))/SUM($H248),""))</f>
        <v/>
      </c>
      <c r="M248" s="20" t="str">
        <f>IF($D248="","",IF($C248="","Missing coin",IF(AND($D248&lt;&gt;"Buy",$D248&lt;&gt;"Sell",$D248&lt;&gt;"Fee",$D248&lt;&gt;"Reward",$D248&lt;&gt;"Transfer"),"Unknown type",IF(SUM($E248)&lt;=0,"Missing quantity",IF(COUNTIF('Portfolio'!$A$9:$A$58,$C248)=0,"Coin missing from the Portfolio tab",IF(AND($D248="Sell",SUM($E248)&gt;SUM($H248)+0.000000000001),"Sale larger than holdings",IF(AND($D248="Fee",SUM($E248)&gt;SUM($H248)+0.000000000001),"Fee larger than holdings",IF(AND(OR($D248="Buy",$D248="Sell"),SUM($F248)&lt;=0),"Missing amount",IF(AND(ISNUMBER($A248),SUM($A248)&lt;MAX($A$4:$A247)),"Date out of chronological order","OK")))))))))</f>
        <v/>
      </c>
    </row>
    <row r="249" spans="1:13" x14ac:dyDescent="0.25">
      <c r="A249" s="21"/>
      <c r="B249" s="13"/>
      <c r="C249" s="13"/>
      <c r="D249" s="13"/>
      <c r="E249" s="22"/>
      <c r="F249" s="14"/>
      <c r="G249" s="14"/>
      <c r="H249" s="16" t="str">
        <f>IF(OR($D249="",$C249=""),"",ROUND(SUMIFS($J$4:$J248,$C$4:$C248,$C249),10))</f>
        <v/>
      </c>
      <c r="I249" s="15" t="str">
        <f>IF(OR($D249="",$C249=""),"",ROUND(SUMIFS($K$4:$K248,$C$4:$C248,$C249),8))</f>
        <v/>
      </c>
      <c r="J249" s="16" t="str">
        <f>IF(OR($D249="",$C249=""),"",IF(OR($D249="Buy",$D249="Reward"),SUM($E249),IF(OR($D249="Sell",$D249="Fee"),-SUM($E249),0)))</f>
        <v/>
      </c>
      <c r="K249" s="17" t="str">
        <f>IF(OR($D249="",$C249=""),"",IF($D249="Sell",IF(SUM($H249)&gt;0,-SUM($I249)*IF(SUM($E249)&gt;SUM($H249),SUM($H249),SUM($E249))/SUM($H249),-SUM($I249)),IF(OR($D249="Buy",$D249="Reward"),SUM($F249)+SUM($G249),0)))</f>
        <v/>
      </c>
      <c r="L249" s="17" t="str">
        <f>IF(OR($C249="",$D249&lt;&gt;"Sell"),"",IF(SUM($H249)&gt;0,SUM($F249)-SUM($G249)-SUM($I249)*IF(SUM($E249)&gt;SUM($H249),SUM($H249),SUM($E249))/SUM($H249),""))</f>
        <v/>
      </c>
      <c r="M249" s="20" t="str">
        <f>IF($D249="","",IF($C249="","Missing coin",IF(AND($D249&lt;&gt;"Buy",$D249&lt;&gt;"Sell",$D249&lt;&gt;"Fee",$D249&lt;&gt;"Reward",$D249&lt;&gt;"Transfer"),"Unknown type",IF(SUM($E249)&lt;=0,"Missing quantity",IF(COUNTIF('Portfolio'!$A$9:$A$58,$C249)=0,"Coin missing from the Portfolio tab",IF(AND($D249="Sell",SUM($E249)&gt;SUM($H249)+0.000000000001),"Sale larger than holdings",IF(AND($D249="Fee",SUM($E249)&gt;SUM($H249)+0.000000000001),"Fee larger than holdings",IF(AND(OR($D249="Buy",$D249="Sell"),SUM($F249)&lt;=0),"Missing amount",IF(AND(ISNUMBER($A249),SUM($A249)&lt;MAX($A$4:$A248)),"Date out of chronological order","OK")))))))))</f>
        <v/>
      </c>
    </row>
    <row r="250" spans="1:13" x14ac:dyDescent="0.25">
      <c r="A250" s="21"/>
      <c r="B250" s="13"/>
      <c r="C250" s="13"/>
      <c r="D250" s="13"/>
      <c r="E250" s="22"/>
      <c r="F250" s="14"/>
      <c r="G250" s="14"/>
      <c r="H250" s="16" t="str">
        <f>IF(OR($D250="",$C250=""),"",ROUND(SUMIFS($J$4:$J249,$C$4:$C249,$C250),10))</f>
        <v/>
      </c>
      <c r="I250" s="15" t="str">
        <f>IF(OR($D250="",$C250=""),"",ROUND(SUMIFS($K$4:$K249,$C$4:$C249,$C250),8))</f>
        <v/>
      </c>
      <c r="J250" s="16" t="str">
        <f>IF(OR($D250="",$C250=""),"",IF(OR($D250="Buy",$D250="Reward"),SUM($E250),IF(OR($D250="Sell",$D250="Fee"),-SUM($E250),0)))</f>
        <v/>
      </c>
      <c r="K250" s="17" t="str">
        <f>IF(OR($D250="",$C250=""),"",IF($D250="Sell",IF(SUM($H250)&gt;0,-SUM($I250)*IF(SUM($E250)&gt;SUM($H250),SUM($H250),SUM($E250))/SUM($H250),-SUM($I250)),IF(OR($D250="Buy",$D250="Reward"),SUM($F250)+SUM($G250),0)))</f>
        <v/>
      </c>
      <c r="L250" s="17" t="str">
        <f>IF(OR($C250="",$D250&lt;&gt;"Sell"),"",IF(SUM($H250)&gt;0,SUM($F250)-SUM($G250)-SUM($I250)*IF(SUM($E250)&gt;SUM($H250),SUM($H250),SUM($E250))/SUM($H250),""))</f>
        <v/>
      </c>
      <c r="M250" s="20" t="str">
        <f>IF($D250="","",IF($C250="","Missing coin",IF(AND($D250&lt;&gt;"Buy",$D250&lt;&gt;"Sell",$D250&lt;&gt;"Fee",$D250&lt;&gt;"Reward",$D250&lt;&gt;"Transfer"),"Unknown type",IF(SUM($E250)&lt;=0,"Missing quantity",IF(COUNTIF('Portfolio'!$A$9:$A$58,$C250)=0,"Coin missing from the Portfolio tab",IF(AND($D250="Sell",SUM($E250)&gt;SUM($H250)+0.000000000001),"Sale larger than holdings",IF(AND($D250="Fee",SUM($E250)&gt;SUM($H250)+0.000000000001),"Fee larger than holdings",IF(AND(OR($D250="Buy",$D250="Sell"),SUM($F250)&lt;=0),"Missing amount",IF(AND(ISNUMBER($A250),SUM($A250)&lt;MAX($A$4:$A249)),"Date out of chronological order","OK")))))))))</f>
        <v/>
      </c>
    </row>
    <row r="251" spans="1:13" x14ac:dyDescent="0.25">
      <c r="A251" s="21"/>
      <c r="B251" s="13"/>
      <c r="C251" s="13"/>
      <c r="D251" s="13"/>
      <c r="E251" s="22"/>
      <c r="F251" s="14"/>
      <c r="G251" s="14"/>
      <c r="H251" s="16" t="str">
        <f>IF(OR($D251="",$C251=""),"",ROUND(SUMIFS($J$4:$J250,$C$4:$C250,$C251),10))</f>
        <v/>
      </c>
      <c r="I251" s="15" t="str">
        <f>IF(OR($D251="",$C251=""),"",ROUND(SUMIFS($K$4:$K250,$C$4:$C250,$C251),8))</f>
        <v/>
      </c>
      <c r="J251" s="16" t="str">
        <f>IF(OR($D251="",$C251=""),"",IF(OR($D251="Buy",$D251="Reward"),SUM($E251),IF(OR($D251="Sell",$D251="Fee"),-SUM($E251),0)))</f>
        <v/>
      </c>
      <c r="K251" s="17" t="str">
        <f>IF(OR($D251="",$C251=""),"",IF($D251="Sell",IF(SUM($H251)&gt;0,-SUM($I251)*IF(SUM($E251)&gt;SUM($H251),SUM($H251),SUM($E251))/SUM($H251),-SUM($I251)),IF(OR($D251="Buy",$D251="Reward"),SUM($F251)+SUM($G251),0)))</f>
        <v/>
      </c>
      <c r="L251" s="17" t="str">
        <f>IF(OR($C251="",$D251&lt;&gt;"Sell"),"",IF(SUM($H251)&gt;0,SUM($F251)-SUM($G251)-SUM($I251)*IF(SUM($E251)&gt;SUM($H251),SUM($H251),SUM($E251))/SUM($H251),""))</f>
        <v/>
      </c>
      <c r="M251" s="20" t="str">
        <f>IF($D251="","",IF($C251="","Missing coin",IF(AND($D251&lt;&gt;"Buy",$D251&lt;&gt;"Sell",$D251&lt;&gt;"Fee",$D251&lt;&gt;"Reward",$D251&lt;&gt;"Transfer"),"Unknown type",IF(SUM($E251)&lt;=0,"Missing quantity",IF(COUNTIF('Portfolio'!$A$9:$A$58,$C251)=0,"Coin missing from the Portfolio tab",IF(AND($D251="Sell",SUM($E251)&gt;SUM($H251)+0.000000000001),"Sale larger than holdings",IF(AND($D251="Fee",SUM($E251)&gt;SUM($H251)+0.000000000001),"Fee larger than holdings",IF(AND(OR($D251="Buy",$D251="Sell"),SUM($F251)&lt;=0),"Missing amount",IF(AND(ISNUMBER($A251),SUM($A251)&lt;MAX($A$4:$A250)),"Date out of chronological order","OK")))))))))</f>
        <v/>
      </c>
    </row>
    <row r="252" spans="1:13" x14ac:dyDescent="0.25">
      <c r="A252" s="21"/>
      <c r="B252" s="13"/>
      <c r="C252" s="13"/>
      <c r="D252" s="13"/>
      <c r="E252" s="22"/>
      <c r="F252" s="14"/>
      <c r="G252" s="14"/>
      <c r="H252" s="16" t="str">
        <f>IF(OR($D252="",$C252=""),"",ROUND(SUMIFS($J$4:$J251,$C$4:$C251,$C252),10))</f>
        <v/>
      </c>
      <c r="I252" s="15" t="str">
        <f>IF(OR($D252="",$C252=""),"",ROUND(SUMIFS($K$4:$K251,$C$4:$C251,$C252),8))</f>
        <v/>
      </c>
      <c r="J252" s="16" t="str">
        <f>IF(OR($D252="",$C252=""),"",IF(OR($D252="Buy",$D252="Reward"),SUM($E252),IF(OR($D252="Sell",$D252="Fee"),-SUM($E252),0)))</f>
        <v/>
      </c>
      <c r="K252" s="17" t="str">
        <f>IF(OR($D252="",$C252=""),"",IF($D252="Sell",IF(SUM($H252)&gt;0,-SUM($I252)*IF(SUM($E252)&gt;SUM($H252),SUM($H252),SUM($E252))/SUM($H252),-SUM($I252)),IF(OR($D252="Buy",$D252="Reward"),SUM($F252)+SUM($G252),0)))</f>
        <v/>
      </c>
      <c r="L252" s="17" t="str">
        <f>IF(OR($C252="",$D252&lt;&gt;"Sell"),"",IF(SUM($H252)&gt;0,SUM($F252)-SUM($G252)-SUM($I252)*IF(SUM($E252)&gt;SUM($H252),SUM($H252),SUM($E252))/SUM($H252),""))</f>
        <v/>
      </c>
      <c r="M252" s="20" t="str">
        <f>IF($D252="","",IF($C252="","Missing coin",IF(AND($D252&lt;&gt;"Buy",$D252&lt;&gt;"Sell",$D252&lt;&gt;"Fee",$D252&lt;&gt;"Reward",$D252&lt;&gt;"Transfer"),"Unknown type",IF(SUM($E252)&lt;=0,"Missing quantity",IF(COUNTIF('Portfolio'!$A$9:$A$58,$C252)=0,"Coin missing from the Portfolio tab",IF(AND($D252="Sell",SUM($E252)&gt;SUM($H252)+0.000000000001),"Sale larger than holdings",IF(AND($D252="Fee",SUM($E252)&gt;SUM($H252)+0.000000000001),"Fee larger than holdings",IF(AND(OR($D252="Buy",$D252="Sell"),SUM($F252)&lt;=0),"Missing amount",IF(AND(ISNUMBER($A252),SUM($A252)&lt;MAX($A$4:$A251)),"Date out of chronological order","OK")))))))))</f>
        <v/>
      </c>
    </row>
    <row r="253" spans="1:13" x14ac:dyDescent="0.25">
      <c r="A253" s="21"/>
      <c r="B253" s="13"/>
      <c r="C253" s="13"/>
      <c r="D253" s="13"/>
      <c r="E253" s="22"/>
      <c r="F253" s="14"/>
      <c r="G253" s="14"/>
      <c r="H253" s="16" t="str">
        <f>IF(OR($D253="",$C253=""),"",ROUND(SUMIFS($J$4:$J252,$C$4:$C252,$C253),10))</f>
        <v/>
      </c>
      <c r="I253" s="15" t="str">
        <f>IF(OR($D253="",$C253=""),"",ROUND(SUMIFS($K$4:$K252,$C$4:$C252,$C253),8))</f>
        <v/>
      </c>
      <c r="J253" s="16" t="str">
        <f>IF(OR($D253="",$C253=""),"",IF(OR($D253="Buy",$D253="Reward"),SUM($E253),IF(OR($D253="Sell",$D253="Fee"),-SUM($E253),0)))</f>
        <v/>
      </c>
      <c r="K253" s="17" t="str">
        <f>IF(OR($D253="",$C253=""),"",IF($D253="Sell",IF(SUM($H253)&gt;0,-SUM($I253)*IF(SUM($E253)&gt;SUM($H253),SUM($H253),SUM($E253))/SUM($H253),-SUM($I253)),IF(OR($D253="Buy",$D253="Reward"),SUM($F253)+SUM($G253),0)))</f>
        <v/>
      </c>
      <c r="L253" s="17" t="str">
        <f>IF(OR($C253="",$D253&lt;&gt;"Sell"),"",IF(SUM($H253)&gt;0,SUM($F253)-SUM($G253)-SUM($I253)*IF(SUM($E253)&gt;SUM($H253),SUM($H253),SUM($E253))/SUM($H253),""))</f>
        <v/>
      </c>
      <c r="M253" s="20" t="str">
        <f>IF($D253="","",IF($C253="","Missing coin",IF(AND($D253&lt;&gt;"Buy",$D253&lt;&gt;"Sell",$D253&lt;&gt;"Fee",$D253&lt;&gt;"Reward",$D253&lt;&gt;"Transfer"),"Unknown type",IF(SUM($E253)&lt;=0,"Missing quantity",IF(COUNTIF('Portfolio'!$A$9:$A$58,$C253)=0,"Coin missing from the Portfolio tab",IF(AND($D253="Sell",SUM($E253)&gt;SUM($H253)+0.000000000001),"Sale larger than holdings",IF(AND($D253="Fee",SUM($E253)&gt;SUM($H253)+0.000000000001),"Fee larger than holdings",IF(AND(OR($D253="Buy",$D253="Sell"),SUM($F253)&lt;=0),"Missing amount",IF(AND(ISNUMBER($A253),SUM($A253)&lt;MAX($A$4:$A252)),"Date out of chronological order","OK")))))))))</f>
        <v/>
      </c>
    </row>
    <row r="254" spans="1:13" x14ac:dyDescent="0.25">
      <c r="A254" s="21"/>
      <c r="B254" s="13"/>
      <c r="C254" s="13"/>
      <c r="D254" s="13"/>
      <c r="E254" s="22"/>
      <c r="F254" s="14"/>
      <c r="G254" s="14"/>
      <c r="H254" s="16" t="str">
        <f>IF(OR($D254="",$C254=""),"",ROUND(SUMIFS($J$4:$J253,$C$4:$C253,$C254),10))</f>
        <v/>
      </c>
      <c r="I254" s="15" t="str">
        <f>IF(OR($D254="",$C254=""),"",ROUND(SUMIFS($K$4:$K253,$C$4:$C253,$C254),8))</f>
        <v/>
      </c>
      <c r="J254" s="16" t="str">
        <f>IF(OR($D254="",$C254=""),"",IF(OR($D254="Buy",$D254="Reward"),SUM($E254),IF(OR($D254="Sell",$D254="Fee"),-SUM($E254),0)))</f>
        <v/>
      </c>
      <c r="K254" s="17" t="str">
        <f>IF(OR($D254="",$C254=""),"",IF($D254="Sell",IF(SUM($H254)&gt;0,-SUM($I254)*IF(SUM($E254)&gt;SUM($H254),SUM($H254),SUM($E254))/SUM($H254),-SUM($I254)),IF(OR($D254="Buy",$D254="Reward"),SUM($F254)+SUM($G254),0)))</f>
        <v/>
      </c>
      <c r="L254" s="17" t="str">
        <f>IF(OR($C254="",$D254&lt;&gt;"Sell"),"",IF(SUM($H254)&gt;0,SUM($F254)-SUM($G254)-SUM($I254)*IF(SUM($E254)&gt;SUM($H254),SUM($H254),SUM($E254))/SUM($H254),""))</f>
        <v/>
      </c>
      <c r="M254" s="20" t="str">
        <f>IF($D254="","",IF($C254="","Missing coin",IF(AND($D254&lt;&gt;"Buy",$D254&lt;&gt;"Sell",$D254&lt;&gt;"Fee",$D254&lt;&gt;"Reward",$D254&lt;&gt;"Transfer"),"Unknown type",IF(SUM($E254)&lt;=0,"Missing quantity",IF(COUNTIF('Portfolio'!$A$9:$A$58,$C254)=0,"Coin missing from the Portfolio tab",IF(AND($D254="Sell",SUM($E254)&gt;SUM($H254)+0.000000000001),"Sale larger than holdings",IF(AND($D254="Fee",SUM($E254)&gt;SUM($H254)+0.000000000001),"Fee larger than holdings",IF(AND(OR($D254="Buy",$D254="Sell"),SUM($F254)&lt;=0),"Missing amount",IF(AND(ISNUMBER($A254),SUM($A254)&lt;MAX($A$4:$A253)),"Date out of chronological order","OK")))))))))</f>
        <v/>
      </c>
    </row>
    <row r="255" spans="1:13" x14ac:dyDescent="0.25">
      <c r="A255" s="21"/>
      <c r="B255" s="13"/>
      <c r="C255" s="13"/>
      <c r="D255" s="13"/>
      <c r="E255" s="22"/>
      <c r="F255" s="14"/>
      <c r="G255" s="14"/>
      <c r="H255" s="16" t="str">
        <f>IF(OR($D255="",$C255=""),"",ROUND(SUMIFS($J$4:$J254,$C$4:$C254,$C255),10))</f>
        <v/>
      </c>
      <c r="I255" s="15" t="str">
        <f>IF(OR($D255="",$C255=""),"",ROUND(SUMIFS($K$4:$K254,$C$4:$C254,$C255),8))</f>
        <v/>
      </c>
      <c r="J255" s="16" t="str">
        <f>IF(OR($D255="",$C255=""),"",IF(OR($D255="Buy",$D255="Reward"),SUM($E255),IF(OR($D255="Sell",$D255="Fee"),-SUM($E255),0)))</f>
        <v/>
      </c>
      <c r="K255" s="17" t="str">
        <f>IF(OR($D255="",$C255=""),"",IF($D255="Sell",IF(SUM($H255)&gt;0,-SUM($I255)*IF(SUM($E255)&gt;SUM($H255),SUM($H255),SUM($E255))/SUM($H255),-SUM($I255)),IF(OR($D255="Buy",$D255="Reward"),SUM($F255)+SUM($G255),0)))</f>
        <v/>
      </c>
      <c r="L255" s="17" t="str">
        <f>IF(OR($C255="",$D255&lt;&gt;"Sell"),"",IF(SUM($H255)&gt;0,SUM($F255)-SUM($G255)-SUM($I255)*IF(SUM($E255)&gt;SUM($H255),SUM($H255),SUM($E255))/SUM($H255),""))</f>
        <v/>
      </c>
      <c r="M255" s="20" t="str">
        <f>IF($D255="","",IF($C255="","Missing coin",IF(AND($D255&lt;&gt;"Buy",$D255&lt;&gt;"Sell",$D255&lt;&gt;"Fee",$D255&lt;&gt;"Reward",$D255&lt;&gt;"Transfer"),"Unknown type",IF(SUM($E255)&lt;=0,"Missing quantity",IF(COUNTIF('Portfolio'!$A$9:$A$58,$C255)=0,"Coin missing from the Portfolio tab",IF(AND($D255="Sell",SUM($E255)&gt;SUM($H255)+0.000000000001),"Sale larger than holdings",IF(AND($D255="Fee",SUM($E255)&gt;SUM($H255)+0.000000000001),"Fee larger than holdings",IF(AND(OR($D255="Buy",$D255="Sell"),SUM($F255)&lt;=0),"Missing amount",IF(AND(ISNUMBER($A255),SUM($A255)&lt;MAX($A$4:$A254)),"Date out of chronological order","OK")))))))))</f>
        <v/>
      </c>
    </row>
    <row r="256" spans="1:13" x14ac:dyDescent="0.25">
      <c r="A256" s="21"/>
      <c r="B256" s="13"/>
      <c r="C256" s="13"/>
      <c r="D256" s="13"/>
      <c r="E256" s="22"/>
      <c r="F256" s="14"/>
      <c r="G256" s="14"/>
      <c r="H256" s="16" t="str">
        <f>IF(OR($D256="",$C256=""),"",ROUND(SUMIFS($J$4:$J255,$C$4:$C255,$C256),10))</f>
        <v/>
      </c>
      <c r="I256" s="15" t="str">
        <f>IF(OR($D256="",$C256=""),"",ROUND(SUMIFS($K$4:$K255,$C$4:$C255,$C256),8))</f>
        <v/>
      </c>
      <c r="J256" s="16" t="str">
        <f>IF(OR($D256="",$C256=""),"",IF(OR($D256="Buy",$D256="Reward"),SUM($E256),IF(OR($D256="Sell",$D256="Fee"),-SUM($E256),0)))</f>
        <v/>
      </c>
      <c r="K256" s="17" t="str">
        <f>IF(OR($D256="",$C256=""),"",IF($D256="Sell",IF(SUM($H256)&gt;0,-SUM($I256)*IF(SUM($E256)&gt;SUM($H256),SUM($H256),SUM($E256))/SUM($H256),-SUM($I256)),IF(OR($D256="Buy",$D256="Reward"),SUM($F256)+SUM($G256),0)))</f>
        <v/>
      </c>
      <c r="L256" s="17" t="str">
        <f>IF(OR($C256="",$D256&lt;&gt;"Sell"),"",IF(SUM($H256)&gt;0,SUM($F256)-SUM($G256)-SUM($I256)*IF(SUM($E256)&gt;SUM($H256),SUM($H256),SUM($E256))/SUM($H256),""))</f>
        <v/>
      </c>
      <c r="M256" s="20" t="str">
        <f>IF($D256="","",IF($C256="","Missing coin",IF(AND($D256&lt;&gt;"Buy",$D256&lt;&gt;"Sell",$D256&lt;&gt;"Fee",$D256&lt;&gt;"Reward",$D256&lt;&gt;"Transfer"),"Unknown type",IF(SUM($E256)&lt;=0,"Missing quantity",IF(COUNTIF('Portfolio'!$A$9:$A$58,$C256)=0,"Coin missing from the Portfolio tab",IF(AND($D256="Sell",SUM($E256)&gt;SUM($H256)+0.000000000001),"Sale larger than holdings",IF(AND($D256="Fee",SUM($E256)&gt;SUM($H256)+0.000000000001),"Fee larger than holdings",IF(AND(OR($D256="Buy",$D256="Sell"),SUM($F256)&lt;=0),"Missing amount",IF(AND(ISNUMBER($A256),SUM($A256)&lt;MAX($A$4:$A255)),"Date out of chronological order","OK")))))))))</f>
        <v/>
      </c>
    </row>
    <row r="257" spans="1:13" x14ac:dyDescent="0.25">
      <c r="A257" s="21"/>
      <c r="B257" s="13"/>
      <c r="C257" s="13"/>
      <c r="D257" s="13"/>
      <c r="E257" s="22"/>
      <c r="F257" s="14"/>
      <c r="G257" s="14"/>
      <c r="H257" s="16" t="str">
        <f>IF(OR($D257="",$C257=""),"",ROUND(SUMIFS($J$4:$J256,$C$4:$C256,$C257),10))</f>
        <v/>
      </c>
      <c r="I257" s="15" t="str">
        <f>IF(OR($D257="",$C257=""),"",ROUND(SUMIFS($K$4:$K256,$C$4:$C256,$C257),8))</f>
        <v/>
      </c>
      <c r="J257" s="16" t="str">
        <f>IF(OR($D257="",$C257=""),"",IF(OR($D257="Buy",$D257="Reward"),SUM($E257),IF(OR($D257="Sell",$D257="Fee"),-SUM($E257),0)))</f>
        <v/>
      </c>
      <c r="K257" s="17" t="str">
        <f>IF(OR($D257="",$C257=""),"",IF($D257="Sell",IF(SUM($H257)&gt;0,-SUM($I257)*IF(SUM($E257)&gt;SUM($H257),SUM($H257),SUM($E257))/SUM($H257),-SUM($I257)),IF(OR($D257="Buy",$D257="Reward"),SUM($F257)+SUM($G257),0)))</f>
        <v/>
      </c>
      <c r="L257" s="17" t="str">
        <f>IF(OR($C257="",$D257&lt;&gt;"Sell"),"",IF(SUM($H257)&gt;0,SUM($F257)-SUM($G257)-SUM($I257)*IF(SUM($E257)&gt;SUM($H257),SUM($H257),SUM($E257))/SUM($H257),""))</f>
        <v/>
      </c>
      <c r="M257" s="20" t="str">
        <f>IF($D257="","",IF($C257="","Missing coin",IF(AND($D257&lt;&gt;"Buy",$D257&lt;&gt;"Sell",$D257&lt;&gt;"Fee",$D257&lt;&gt;"Reward",$D257&lt;&gt;"Transfer"),"Unknown type",IF(SUM($E257)&lt;=0,"Missing quantity",IF(COUNTIF('Portfolio'!$A$9:$A$58,$C257)=0,"Coin missing from the Portfolio tab",IF(AND($D257="Sell",SUM($E257)&gt;SUM($H257)+0.000000000001),"Sale larger than holdings",IF(AND($D257="Fee",SUM($E257)&gt;SUM($H257)+0.000000000001),"Fee larger than holdings",IF(AND(OR($D257="Buy",$D257="Sell"),SUM($F257)&lt;=0),"Missing amount",IF(AND(ISNUMBER($A257),SUM($A257)&lt;MAX($A$4:$A256)),"Date out of chronological order","OK")))))))))</f>
        <v/>
      </c>
    </row>
    <row r="258" spans="1:13" x14ac:dyDescent="0.25">
      <c r="A258" s="21"/>
      <c r="B258" s="13"/>
      <c r="C258" s="13"/>
      <c r="D258" s="13"/>
      <c r="E258" s="22"/>
      <c r="F258" s="14"/>
      <c r="G258" s="14"/>
      <c r="H258" s="16" t="str">
        <f>IF(OR($D258="",$C258=""),"",ROUND(SUMIFS($J$4:$J257,$C$4:$C257,$C258),10))</f>
        <v/>
      </c>
      <c r="I258" s="15" t="str">
        <f>IF(OR($D258="",$C258=""),"",ROUND(SUMIFS($K$4:$K257,$C$4:$C257,$C258),8))</f>
        <v/>
      </c>
      <c r="J258" s="16" t="str">
        <f>IF(OR($D258="",$C258=""),"",IF(OR($D258="Buy",$D258="Reward"),SUM($E258),IF(OR($D258="Sell",$D258="Fee"),-SUM($E258),0)))</f>
        <v/>
      </c>
      <c r="K258" s="17" t="str">
        <f>IF(OR($D258="",$C258=""),"",IF($D258="Sell",IF(SUM($H258)&gt;0,-SUM($I258)*IF(SUM($E258)&gt;SUM($H258),SUM($H258),SUM($E258))/SUM($H258),-SUM($I258)),IF(OR($D258="Buy",$D258="Reward"),SUM($F258)+SUM($G258),0)))</f>
        <v/>
      </c>
      <c r="L258" s="17" t="str">
        <f>IF(OR($C258="",$D258&lt;&gt;"Sell"),"",IF(SUM($H258)&gt;0,SUM($F258)-SUM($G258)-SUM($I258)*IF(SUM($E258)&gt;SUM($H258),SUM($H258),SUM($E258))/SUM($H258),""))</f>
        <v/>
      </c>
      <c r="M258" s="20" t="str">
        <f>IF($D258="","",IF($C258="","Missing coin",IF(AND($D258&lt;&gt;"Buy",$D258&lt;&gt;"Sell",$D258&lt;&gt;"Fee",$D258&lt;&gt;"Reward",$D258&lt;&gt;"Transfer"),"Unknown type",IF(SUM($E258)&lt;=0,"Missing quantity",IF(COUNTIF('Portfolio'!$A$9:$A$58,$C258)=0,"Coin missing from the Portfolio tab",IF(AND($D258="Sell",SUM($E258)&gt;SUM($H258)+0.000000000001),"Sale larger than holdings",IF(AND($D258="Fee",SUM($E258)&gt;SUM($H258)+0.000000000001),"Fee larger than holdings",IF(AND(OR($D258="Buy",$D258="Sell"),SUM($F258)&lt;=0),"Missing amount",IF(AND(ISNUMBER($A258),SUM($A258)&lt;MAX($A$4:$A257)),"Date out of chronological order","OK")))))))))</f>
        <v/>
      </c>
    </row>
    <row r="259" spans="1:13" x14ac:dyDescent="0.25">
      <c r="A259" s="21"/>
      <c r="B259" s="13"/>
      <c r="C259" s="13"/>
      <c r="D259" s="13"/>
      <c r="E259" s="22"/>
      <c r="F259" s="14"/>
      <c r="G259" s="14"/>
      <c r="H259" s="16" t="str">
        <f>IF(OR($D259="",$C259=""),"",ROUND(SUMIFS($J$4:$J258,$C$4:$C258,$C259),10))</f>
        <v/>
      </c>
      <c r="I259" s="15" t="str">
        <f>IF(OR($D259="",$C259=""),"",ROUND(SUMIFS($K$4:$K258,$C$4:$C258,$C259),8))</f>
        <v/>
      </c>
      <c r="J259" s="16" t="str">
        <f>IF(OR($D259="",$C259=""),"",IF(OR($D259="Buy",$D259="Reward"),SUM($E259),IF(OR($D259="Sell",$D259="Fee"),-SUM($E259),0)))</f>
        <v/>
      </c>
      <c r="K259" s="17" t="str">
        <f>IF(OR($D259="",$C259=""),"",IF($D259="Sell",IF(SUM($H259)&gt;0,-SUM($I259)*IF(SUM($E259)&gt;SUM($H259),SUM($H259),SUM($E259))/SUM($H259),-SUM($I259)),IF(OR($D259="Buy",$D259="Reward"),SUM($F259)+SUM($G259),0)))</f>
        <v/>
      </c>
      <c r="L259" s="17" t="str">
        <f>IF(OR($C259="",$D259&lt;&gt;"Sell"),"",IF(SUM($H259)&gt;0,SUM($F259)-SUM($G259)-SUM($I259)*IF(SUM($E259)&gt;SUM($H259),SUM($H259),SUM($E259))/SUM($H259),""))</f>
        <v/>
      </c>
      <c r="M259" s="20" t="str">
        <f>IF($D259="","",IF($C259="","Missing coin",IF(AND($D259&lt;&gt;"Buy",$D259&lt;&gt;"Sell",$D259&lt;&gt;"Fee",$D259&lt;&gt;"Reward",$D259&lt;&gt;"Transfer"),"Unknown type",IF(SUM($E259)&lt;=0,"Missing quantity",IF(COUNTIF('Portfolio'!$A$9:$A$58,$C259)=0,"Coin missing from the Portfolio tab",IF(AND($D259="Sell",SUM($E259)&gt;SUM($H259)+0.000000000001),"Sale larger than holdings",IF(AND($D259="Fee",SUM($E259)&gt;SUM($H259)+0.000000000001),"Fee larger than holdings",IF(AND(OR($D259="Buy",$D259="Sell"),SUM($F259)&lt;=0),"Missing amount",IF(AND(ISNUMBER($A259),SUM($A259)&lt;MAX($A$4:$A258)),"Date out of chronological order","OK")))))))))</f>
        <v/>
      </c>
    </row>
    <row r="260" spans="1:13" x14ac:dyDescent="0.25">
      <c r="A260" s="21"/>
      <c r="B260" s="13"/>
      <c r="C260" s="13"/>
      <c r="D260" s="13"/>
      <c r="E260" s="22"/>
      <c r="F260" s="14"/>
      <c r="G260" s="14"/>
      <c r="H260" s="16" t="str">
        <f>IF(OR($D260="",$C260=""),"",ROUND(SUMIFS($J$4:$J259,$C$4:$C259,$C260),10))</f>
        <v/>
      </c>
      <c r="I260" s="15" t="str">
        <f>IF(OR($D260="",$C260=""),"",ROUND(SUMIFS($K$4:$K259,$C$4:$C259,$C260),8))</f>
        <v/>
      </c>
      <c r="J260" s="16" t="str">
        <f>IF(OR($D260="",$C260=""),"",IF(OR($D260="Buy",$D260="Reward"),SUM($E260),IF(OR($D260="Sell",$D260="Fee"),-SUM($E260),0)))</f>
        <v/>
      </c>
      <c r="K260" s="17" t="str">
        <f>IF(OR($D260="",$C260=""),"",IF($D260="Sell",IF(SUM($H260)&gt;0,-SUM($I260)*IF(SUM($E260)&gt;SUM($H260),SUM($H260),SUM($E260))/SUM($H260),-SUM($I260)),IF(OR($D260="Buy",$D260="Reward"),SUM($F260)+SUM($G260),0)))</f>
        <v/>
      </c>
      <c r="L260" s="17" t="str">
        <f>IF(OR($C260="",$D260&lt;&gt;"Sell"),"",IF(SUM($H260)&gt;0,SUM($F260)-SUM($G260)-SUM($I260)*IF(SUM($E260)&gt;SUM($H260),SUM($H260),SUM($E260))/SUM($H260),""))</f>
        <v/>
      </c>
      <c r="M260" s="20" t="str">
        <f>IF($D260="","",IF($C260="","Missing coin",IF(AND($D260&lt;&gt;"Buy",$D260&lt;&gt;"Sell",$D260&lt;&gt;"Fee",$D260&lt;&gt;"Reward",$D260&lt;&gt;"Transfer"),"Unknown type",IF(SUM($E260)&lt;=0,"Missing quantity",IF(COUNTIF('Portfolio'!$A$9:$A$58,$C260)=0,"Coin missing from the Portfolio tab",IF(AND($D260="Sell",SUM($E260)&gt;SUM($H260)+0.000000000001),"Sale larger than holdings",IF(AND($D260="Fee",SUM($E260)&gt;SUM($H260)+0.000000000001),"Fee larger than holdings",IF(AND(OR($D260="Buy",$D260="Sell"),SUM($F260)&lt;=0),"Missing amount",IF(AND(ISNUMBER($A260),SUM($A260)&lt;MAX($A$4:$A259)),"Date out of chronological order","OK")))))))))</f>
        <v/>
      </c>
    </row>
    <row r="261" spans="1:13" x14ac:dyDescent="0.25">
      <c r="A261" s="21"/>
      <c r="B261" s="13"/>
      <c r="C261" s="13"/>
      <c r="D261" s="13"/>
      <c r="E261" s="22"/>
      <c r="F261" s="14"/>
      <c r="G261" s="14"/>
      <c r="H261" s="16" t="str">
        <f>IF(OR($D261="",$C261=""),"",ROUND(SUMIFS($J$4:$J260,$C$4:$C260,$C261),10))</f>
        <v/>
      </c>
      <c r="I261" s="15" t="str">
        <f>IF(OR($D261="",$C261=""),"",ROUND(SUMIFS($K$4:$K260,$C$4:$C260,$C261),8))</f>
        <v/>
      </c>
      <c r="J261" s="16" t="str">
        <f>IF(OR($D261="",$C261=""),"",IF(OR($D261="Buy",$D261="Reward"),SUM($E261),IF(OR($D261="Sell",$D261="Fee"),-SUM($E261),0)))</f>
        <v/>
      </c>
      <c r="K261" s="17" t="str">
        <f>IF(OR($D261="",$C261=""),"",IF($D261="Sell",IF(SUM($H261)&gt;0,-SUM($I261)*IF(SUM($E261)&gt;SUM($H261),SUM($H261),SUM($E261))/SUM($H261),-SUM($I261)),IF(OR($D261="Buy",$D261="Reward"),SUM($F261)+SUM($G261),0)))</f>
        <v/>
      </c>
      <c r="L261" s="17" t="str">
        <f>IF(OR($C261="",$D261&lt;&gt;"Sell"),"",IF(SUM($H261)&gt;0,SUM($F261)-SUM($G261)-SUM($I261)*IF(SUM($E261)&gt;SUM($H261),SUM($H261),SUM($E261))/SUM($H261),""))</f>
        <v/>
      </c>
      <c r="M261" s="20" t="str">
        <f>IF($D261="","",IF($C261="","Missing coin",IF(AND($D261&lt;&gt;"Buy",$D261&lt;&gt;"Sell",$D261&lt;&gt;"Fee",$D261&lt;&gt;"Reward",$D261&lt;&gt;"Transfer"),"Unknown type",IF(SUM($E261)&lt;=0,"Missing quantity",IF(COUNTIF('Portfolio'!$A$9:$A$58,$C261)=0,"Coin missing from the Portfolio tab",IF(AND($D261="Sell",SUM($E261)&gt;SUM($H261)+0.000000000001),"Sale larger than holdings",IF(AND($D261="Fee",SUM($E261)&gt;SUM($H261)+0.000000000001),"Fee larger than holdings",IF(AND(OR($D261="Buy",$D261="Sell"),SUM($F261)&lt;=0),"Missing amount",IF(AND(ISNUMBER($A261),SUM($A261)&lt;MAX($A$4:$A260)),"Date out of chronological order","OK")))))))))</f>
        <v/>
      </c>
    </row>
    <row r="262" spans="1:13" x14ac:dyDescent="0.25">
      <c r="A262" s="21"/>
      <c r="B262" s="13"/>
      <c r="C262" s="13"/>
      <c r="D262" s="13"/>
      <c r="E262" s="22"/>
      <c r="F262" s="14"/>
      <c r="G262" s="14"/>
      <c r="H262" s="16" t="str">
        <f>IF(OR($D262="",$C262=""),"",ROUND(SUMIFS($J$4:$J261,$C$4:$C261,$C262),10))</f>
        <v/>
      </c>
      <c r="I262" s="15" t="str">
        <f>IF(OR($D262="",$C262=""),"",ROUND(SUMIFS($K$4:$K261,$C$4:$C261,$C262),8))</f>
        <v/>
      </c>
      <c r="J262" s="16" t="str">
        <f>IF(OR($D262="",$C262=""),"",IF(OR($D262="Buy",$D262="Reward"),SUM($E262),IF(OR($D262="Sell",$D262="Fee"),-SUM($E262),0)))</f>
        <v/>
      </c>
      <c r="K262" s="17" t="str">
        <f>IF(OR($D262="",$C262=""),"",IF($D262="Sell",IF(SUM($H262)&gt;0,-SUM($I262)*IF(SUM($E262)&gt;SUM($H262),SUM($H262),SUM($E262))/SUM($H262),-SUM($I262)),IF(OR($D262="Buy",$D262="Reward"),SUM($F262)+SUM($G262),0)))</f>
        <v/>
      </c>
      <c r="L262" s="17" t="str">
        <f>IF(OR($C262="",$D262&lt;&gt;"Sell"),"",IF(SUM($H262)&gt;0,SUM($F262)-SUM($G262)-SUM($I262)*IF(SUM($E262)&gt;SUM($H262),SUM($H262),SUM($E262))/SUM($H262),""))</f>
        <v/>
      </c>
      <c r="M262" s="20" t="str">
        <f>IF($D262="","",IF($C262="","Missing coin",IF(AND($D262&lt;&gt;"Buy",$D262&lt;&gt;"Sell",$D262&lt;&gt;"Fee",$D262&lt;&gt;"Reward",$D262&lt;&gt;"Transfer"),"Unknown type",IF(SUM($E262)&lt;=0,"Missing quantity",IF(COUNTIF('Portfolio'!$A$9:$A$58,$C262)=0,"Coin missing from the Portfolio tab",IF(AND($D262="Sell",SUM($E262)&gt;SUM($H262)+0.000000000001),"Sale larger than holdings",IF(AND($D262="Fee",SUM($E262)&gt;SUM($H262)+0.000000000001),"Fee larger than holdings",IF(AND(OR($D262="Buy",$D262="Sell"),SUM($F262)&lt;=0),"Missing amount",IF(AND(ISNUMBER($A262),SUM($A262)&lt;MAX($A$4:$A261)),"Date out of chronological order","OK")))))))))</f>
        <v/>
      </c>
    </row>
    <row r="263" spans="1:13" x14ac:dyDescent="0.25">
      <c r="A263" s="21"/>
      <c r="B263" s="13"/>
      <c r="C263" s="13"/>
      <c r="D263" s="13"/>
      <c r="E263" s="22"/>
      <c r="F263" s="14"/>
      <c r="G263" s="14"/>
      <c r="H263" s="16" t="str">
        <f>IF(OR($D263="",$C263=""),"",ROUND(SUMIFS($J$4:$J262,$C$4:$C262,$C263),10))</f>
        <v/>
      </c>
      <c r="I263" s="15" t="str">
        <f>IF(OR($D263="",$C263=""),"",ROUND(SUMIFS($K$4:$K262,$C$4:$C262,$C263),8))</f>
        <v/>
      </c>
      <c r="J263" s="16" t="str">
        <f>IF(OR($D263="",$C263=""),"",IF(OR($D263="Buy",$D263="Reward"),SUM($E263),IF(OR($D263="Sell",$D263="Fee"),-SUM($E263),0)))</f>
        <v/>
      </c>
      <c r="K263" s="17" t="str">
        <f>IF(OR($D263="",$C263=""),"",IF($D263="Sell",IF(SUM($H263)&gt;0,-SUM($I263)*IF(SUM($E263)&gt;SUM($H263),SUM($H263),SUM($E263))/SUM($H263),-SUM($I263)),IF(OR($D263="Buy",$D263="Reward"),SUM($F263)+SUM($G263),0)))</f>
        <v/>
      </c>
      <c r="L263" s="17" t="str">
        <f>IF(OR($C263="",$D263&lt;&gt;"Sell"),"",IF(SUM($H263)&gt;0,SUM($F263)-SUM($G263)-SUM($I263)*IF(SUM($E263)&gt;SUM($H263),SUM($H263),SUM($E263))/SUM($H263),""))</f>
        <v/>
      </c>
      <c r="M263" s="20" t="str">
        <f>IF($D263="","",IF($C263="","Missing coin",IF(AND($D263&lt;&gt;"Buy",$D263&lt;&gt;"Sell",$D263&lt;&gt;"Fee",$D263&lt;&gt;"Reward",$D263&lt;&gt;"Transfer"),"Unknown type",IF(SUM($E263)&lt;=0,"Missing quantity",IF(COUNTIF('Portfolio'!$A$9:$A$58,$C263)=0,"Coin missing from the Portfolio tab",IF(AND($D263="Sell",SUM($E263)&gt;SUM($H263)+0.000000000001),"Sale larger than holdings",IF(AND($D263="Fee",SUM($E263)&gt;SUM($H263)+0.000000000001),"Fee larger than holdings",IF(AND(OR($D263="Buy",$D263="Sell"),SUM($F263)&lt;=0),"Missing amount",IF(AND(ISNUMBER($A263),SUM($A263)&lt;MAX($A$4:$A262)),"Date out of chronological order","OK")))))))))</f>
        <v/>
      </c>
    </row>
    <row r="264" spans="1:13" x14ac:dyDescent="0.25">
      <c r="A264" s="21"/>
      <c r="B264" s="13"/>
      <c r="C264" s="13"/>
      <c r="D264" s="13"/>
      <c r="E264" s="22"/>
      <c r="F264" s="14"/>
      <c r="G264" s="14"/>
      <c r="H264" s="16" t="str">
        <f>IF(OR($D264="",$C264=""),"",ROUND(SUMIFS($J$4:$J263,$C$4:$C263,$C264),10))</f>
        <v/>
      </c>
      <c r="I264" s="15" t="str">
        <f>IF(OR($D264="",$C264=""),"",ROUND(SUMIFS($K$4:$K263,$C$4:$C263,$C264),8))</f>
        <v/>
      </c>
      <c r="J264" s="16" t="str">
        <f>IF(OR($D264="",$C264=""),"",IF(OR($D264="Buy",$D264="Reward"),SUM($E264),IF(OR($D264="Sell",$D264="Fee"),-SUM($E264),0)))</f>
        <v/>
      </c>
      <c r="K264" s="17" t="str">
        <f>IF(OR($D264="",$C264=""),"",IF($D264="Sell",IF(SUM($H264)&gt;0,-SUM($I264)*IF(SUM($E264)&gt;SUM($H264),SUM($H264),SUM($E264))/SUM($H264),-SUM($I264)),IF(OR($D264="Buy",$D264="Reward"),SUM($F264)+SUM($G264),0)))</f>
        <v/>
      </c>
      <c r="L264" s="17" t="str">
        <f>IF(OR($C264="",$D264&lt;&gt;"Sell"),"",IF(SUM($H264)&gt;0,SUM($F264)-SUM($G264)-SUM($I264)*IF(SUM($E264)&gt;SUM($H264),SUM($H264),SUM($E264))/SUM($H264),""))</f>
        <v/>
      </c>
      <c r="M264" s="20" t="str">
        <f>IF($D264="","",IF($C264="","Missing coin",IF(AND($D264&lt;&gt;"Buy",$D264&lt;&gt;"Sell",$D264&lt;&gt;"Fee",$D264&lt;&gt;"Reward",$D264&lt;&gt;"Transfer"),"Unknown type",IF(SUM($E264)&lt;=0,"Missing quantity",IF(COUNTIF('Portfolio'!$A$9:$A$58,$C264)=0,"Coin missing from the Portfolio tab",IF(AND($D264="Sell",SUM($E264)&gt;SUM($H264)+0.000000000001),"Sale larger than holdings",IF(AND($D264="Fee",SUM($E264)&gt;SUM($H264)+0.000000000001),"Fee larger than holdings",IF(AND(OR($D264="Buy",$D264="Sell"),SUM($F264)&lt;=0),"Missing amount",IF(AND(ISNUMBER($A264),SUM($A264)&lt;MAX($A$4:$A263)),"Date out of chronological order","OK")))))))))</f>
        <v/>
      </c>
    </row>
    <row r="265" spans="1:13" x14ac:dyDescent="0.25">
      <c r="A265" s="21"/>
      <c r="B265" s="13"/>
      <c r="C265" s="13"/>
      <c r="D265" s="13"/>
      <c r="E265" s="22"/>
      <c r="F265" s="14"/>
      <c r="G265" s="14"/>
      <c r="H265" s="16" t="str">
        <f>IF(OR($D265="",$C265=""),"",ROUND(SUMIFS($J$4:$J264,$C$4:$C264,$C265),10))</f>
        <v/>
      </c>
      <c r="I265" s="15" t="str">
        <f>IF(OR($D265="",$C265=""),"",ROUND(SUMIFS($K$4:$K264,$C$4:$C264,$C265),8))</f>
        <v/>
      </c>
      <c r="J265" s="16" t="str">
        <f>IF(OR($D265="",$C265=""),"",IF(OR($D265="Buy",$D265="Reward"),SUM($E265),IF(OR($D265="Sell",$D265="Fee"),-SUM($E265),0)))</f>
        <v/>
      </c>
      <c r="K265" s="17" t="str">
        <f>IF(OR($D265="",$C265=""),"",IF($D265="Sell",IF(SUM($H265)&gt;0,-SUM($I265)*IF(SUM($E265)&gt;SUM($H265),SUM($H265),SUM($E265))/SUM($H265),-SUM($I265)),IF(OR($D265="Buy",$D265="Reward"),SUM($F265)+SUM($G265),0)))</f>
        <v/>
      </c>
      <c r="L265" s="17" t="str">
        <f>IF(OR($C265="",$D265&lt;&gt;"Sell"),"",IF(SUM($H265)&gt;0,SUM($F265)-SUM($G265)-SUM($I265)*IF(SUM($E265)&gt;SUM($H265),SUM($H265),SUM($E265))/SUM($H265),""))</f>
        <v/>
      </c>
      <c r="M265" s="20" t="str">
        <f>IF($D265="","",IF($C265="","Missing coin",IF(AND($D265&lt;&gt;"Buy",$D265&lt;&gt;"Sell",$D265&lt;&gt;"Fee",$D265&lt;&gt;"Reward",$D265&lt;&gt;"Transfer"),"Unknown type",IF(SUM($E265)&lt;=0,"Missing quantity",IF(COUNTIF('Portfolio'!$A$9:$A$58,$C265)=0,"Coin missing from the Portfolio tab",IF(AND($D265="Sell",SUM($E265)&gt;SUM($H265)+0.000000000001),"Sale larger than holdings",IF(AND($D265="Fee",SUM($E265)&gt;SUM($H265)+0.000000000001),"Fee larger than holdings",IF(AND(OR($D265="Buy",$D265="Sell"),SUM($F265)&lt;=0),"Missing amount",IF(AND(ISNUMBER($A265),SUM($A265)&lt;MAX($A$4:$A264)),"Date out of chronological order","OK")))))))))</f>
        <v/>
      </c>
    </row>
    <row r="266" spans="1:13" x14ac:dyDescent="0.25">
      <c r="A266" s="21"/>
      <c r="B266" s="13"/>
      <c r="C266" s="13"/>
      <c r="D266" s="13"/>
      <c r="E266" s="22"/>
      <c r="F266" s="14"/>
      <c r="G266" s="14"/>
      <c r="H266" s="16" t="str">
        <f>IF(OR($D266="",$C266=""),"",ROUND(SUMIFS($J$4:$J265,$C$4:$C265,$C266),10))</f>
        <v/>
      </c>
      <c r="I266" s="15" t="str">
        <f>IF(OR($D266="",$C266=""),"",ROUND(SUMIFS($K$4:$K265,$C$4:$C265,$C266),8))</f>
        <v/>
      </c>
      <c r="J266" s="16" t="str">
        <f>IF(OR($D266="",$C266=""),"",IF(OR($D266="Buy",$D266="Reward"),SUM($E266),IF(OR($D266="Sell",$D266="Fee"),-SUM($E266),0)))</f>
        <v/>
      </c>
      <c r="K266" s="17" t="str">
        <f>IF(OR($D266="",$C266=""),"",IF($D266="Sell",IF(SUM($H266)&gt;0,-SUM($I266)*IF(SUM($E266)&gt;SUM($H266),SUM($H266),SUM($E266))/SUM($H266),-SUM($I266)),IF(OR($D266="Buy",$D266="Reward"),SUM($F266)+SUM($G266),0)))</f>
        <v/>
      </c>
      <c r="L266" s="17" t="str">
        <f>IF(OR($C266="",$D266&lt;&gt;"Sell"),"",IF(SUM($H266)&gt;0,SUM($F266)-SUM($G266)-SUM($I266)*IF(SUM($E266)&gt;SUM($H266),SUM($H266),SUM($E266))/SUM($H266),""))</f>
        <v/>
      </c>
      <c r="M266" s="20" t="str">
        <f>IF($D266="","",IF($C266="","Missing coin",IF(AND($D266&lt;&gt;"Buy",$D266&lt;&gt;"Sell",$D266&lt;&gt;"Fee",$D266&lt;&gt;"Reward",$D266&lt;&gt;"Transfer"),"Unknown type",IF(SUM($E266)&lt;=0,"Missing quantity",IF(COUNTIF('Portfolio'!$A$9:$A$58,$C266)=0,"Coin missing from the Portfolio tab",IF(AND($D266="Sell",SUM($E266)&gt;SUM($H266)+0.000000000001),"Sale larger than holdings",IF(AND($D266="Fee",SUM($E266)&gt;SUM($H266)+0.000000000001),"Fee larger than holdings",IF(AND(OR($D266="Buy",$D266="Sell"),SUM($F266)&lt;=0),"Missing amount",IF(AND(ISNUMBER($A266),SUM($A266)&lt;MAX($A$4:$A265)),"Date out of chronological order","OK")))))))))</f>
        <v/>
      </c>
    </row>
    <row r="267" spans="1:13" x14ac:dyDescent="0.25">
      <c r="A267" s="21"/>
      <c r="B267" s="13"/>
      <c r="C267" s="13"/>
      <c r="D267" s="13"/>
      <c r="E267" s="22"/>
      <c r="F267" s="14"/>
      <c r="G267" s="14"/>
      <c r="H267" s="16" t="str">
        <f>IF(OR($D267="",$C267=""),"",ROUND(SUMIFS($J$4:$J266,$C$4:$C266,$C267),10))</f>
        <v/>
      </c>
      <c r="I267" s="15" t="str">
        <f>IF(OR($D267="",$C267=""),"",ROUND(SUMIFS($K$4:$K266,$C$4:$C266,$C267),8))</f>
        <v/>
      </c>
      <c r="J267" s="16" t="str">
        <f>IF(OR($D267="",$C267=""),"",IF(OR($D267="Buy",$D267="Reward"),SUM($E267),IF(OR($D267="Sell",$D267="Fee"),-SUM($E267),0)))</f>
        <v/>
      </c>
      <c r="K267" s="17" t="str">
        <f>IF(OR($D267="",$C267=""),"",IF($D267="Sell",IF(SUM($H267)&gt;0,-SUM($I267)*IF(SUM($E267)&gt;SUM($H267),SUM($H267),SUM($E267))/SUM($H267),-SUM($I267)),IF(OR($D267="Buy",$D267="Reward"),SUM($F267)+SUM($G267),0)))</f>
        <v/>
      </c>
      <c r="L267" s="17" t="str">
        <f>IF(OR($C267="",$D267&lt;&gt;"Sell"),"",IF(SUM($H267)&gt;0,SUM($F267)-SUM($G267)-SUM($I267)*IF(SUM($E267)&gt;SUM($H267),SUM($H267),SUM($E267))/SUM($H267),""))</f>
        <v/>
      </c>
      <c r="M267" s="20" t="str">
        <f>IF($D267="","",IF($C267="","Missing coin",IF(AND($D267&lt;&gt;"Buy",$D267&lt;&gt;"Sell",$D267&lt;&gt;"Fee",$D267&lt;&gt;"Reward",$D267&lt;&gt;"Transfer"),"Unknown type",IF(SUM($E267)&lt;=0,"Missing quantity",IF(COUNTIF('Portfolio'!$A$9:$A$58,$C267)=0,"Coin missing from the Portfolio tab",IF(AND($D267="Sell",SUM($E267)&gt;SUM($H267)+0.000000000001),"Sale larger than holdings",IF(AND($D267="Fee",SUM($E267)&gt;SUM($H267)+0.000000000001),"Fee larger than holdings",IF(AND(OR($D267="Buy",$D267="Sell"),SUM($F267)&lt;=0),"Missing amount",IF(AND(ISNUMBER($A267),SUM($A267)&lt;MAX($A$4:$A266)),"Date out of chronological order","OK")))))))))</f>
        <v/>
      </c>
    </row>
    <row r="268" spans="1:13" x14ac:dyDescent="0.25">
      <c r="A268" s="21"/>
      <c r="B268" s="13"/>
      <c r="C268" s="13"/>
      <c r="D268" s="13"/>
      <c r="E268" s="22"/>
      <c r="F268" s="14"/>
      <c r="G268" s="14"/>
      <c r="H268" s="16" t="str">
        <f>IF(OR($D268="",$C268=""),"",ROUND(SUMIFS($J$4:$J267,$C$4:$C267,$C268),10))</f>
        <v/>
      </c>
      <c r="I268" s="15" t="str">
        <f>IF(OR($D268="",$C268=""),"",ROUND(SUMIFS($K$4:$K267,$C$4:$C267,$C268),8))</f>
        <v/>
      </c>
      <c r="J268" s="16" t="str">
        <f>IF(OR($D268="",$C268=""),"",IF(OR($D268="Buy",$D268="Reward"),SUM($E268),IF(OR($D268="Sell",$D268="Fee"),-SUM($E268),0)))</f>
        <v/>
      </c>
      <c r="K268" s="17" t="str">
        <f>IF(OR($D268="",$C268=""),"",IF($D268="Sell",IF(SUM($H268)&gt;0,-SUM($I268)*IF(SUM($E268)&gt;SUM($H268),SUM($H268),SUM($E268))/SUM($H268),-SUM($I268)),IF(OR($D268="Buy",$D268="Reward"),SUM($F268)+SUM($G268),0)))</f>
        <v/>
      </c>
      <c r="L268" s="17" t="str">
        <f>IF(OR($C268="",$D268&lt;&gt;"Sell"),"",IF(SUM($H268)&gt;0,SUM($F268)-SUM($G268)-SUM($I268)*IF(SUM($E268)&gt;SUM($H268),SUM($H268),SUM($E268))/SUM($H268),""))</f>
        <v/>
      </c>
      <c r="M268" s="20" t="str">
        <f>IF($D268="","",IF($C268="","Missing coin",IF(AND($D268&lt;&gt;"Buy",$D268&lt;&gt;"Sell",$D268&lt;&gt;"Fee",$D268&lt;&gt;"Reward",$D268&lt;&gt;"Transfer"),"Unknown type",IF(SUM($E268)&lt;=0,"Missing quantity",IF(COUNTIF('Portfolio'!$A$9:$A$58,$C268)=0,"Coin missing from the Portfolio tab",IF(AND($D268="Sell",SUM($E268)&gt;SUM($H268)+0.000000000001),"Sale larger than holdings",IF(AND($D268="Fee",SUM($E268)&gt;SUM($H268)+0.000000000001),"Fee larger than holdings",IF(AND(OR($D268="Buy",$D268="Sell"),SUM($F268)&lt;=0),"Missing amount",IF(AND(ISNUMBER($A268),SUM($A268)&lt;MAX($A$4:$A267)),"Date out of chronological order","OK")))))))))</f>
        <v/>
      </c>
    </row>
    <row r="269" spans="1:13" x14ac:dyDescent="0.25">
      <c r="A269" s="21"/>
      <c r="B269" s="13"/>
      <c r="C269" s="13"/>
      <c r="D269" s="13"/>
      <c r="E269" s="22"/>
      <c r="F269" s="14"/>
      <c r="G269" s="14"/>
      <c r="H269" s="16" t="str">
        <f>IF(OR($D269="",$C269=""),"",ROUND(SUMIFS($J$4:$J268,$C$4:$C268,$C269),10))</f>
        <v/>
      </c>
      <c r="I269" s="15" t="str">
        <f>IF(OR($D269="",$C269=""),"",ROUND(SUMIFS($K$4:$K268,$C$4:$C268,$C269),8))</f>
        <v/>
      </c>
      <c r="J269" s="16" t="str">
        <f>IF(OR($D269="",$C269=""),"",IF(OR($D269="Buy",$D269="Reward"),SUM($E269),IF(OR($D269="Sell",$D269="Fee"),-SUM($E269),0)))</f>
        <v/>
      </c>
      <c r="K269" s="17" t="str">
        <f>IF(OR($D269="",$C269=""),"",IF($D269="Sell",IF(SUM($H269)&gt;0,-SUM($I269)*IF(SUM($E269)&gt;SUM($H269),SUM($H269),SUM($E269))/SUM($H269),-SUM($I269)),IF(OR($D269="Buy",$D269="Reward"),SUM($F269)+SUM($G269),0)))</f>
        <v/>
      </c>
      <c r="L269" s="17" t="str">
        <f>IF(OR($C269="",$D269&lt;&gt;"Sell"),"",IF(SUM($H269)&gt;0,SUM($F269)-SUM($G269)-SUM($I269)*IF(SUM($E269)&gt;SUM($H269),SUM($H269),SUM($E269))/SUM($H269),""))</f>
        <v/>
      </c>
      <c r="M269" s="20" t="str">
        <f>IF($D269="","",IF($C269="","Missing coin",IF(AND($D269&lt;&gt;"Buy",$D269&lt;&gt;"Sell",$D269&lt;&gt;"Fee",$D269&lt;&gt;"Reward",$D269&lt;&gt;"Transfer"),"Unknown type",IF(SUM($E269)&lt;=0,"Missing quantity",IF(COUNTIF('Portfolio'!$A$9:$A$58,$C269)=0,"Coin missing from the Portfolio tab",IF(AND($D269="Sell",SUM($E269)&gt;SUM($H269)+0.000000000001),"Sale larger than holdings",IF(AND($D269="Fee",SUM($E269)&gt;SUM($H269)+0.000000000001),"Fee larger than holdings",IF(AND(OR($D269="Buy",$D269="Sell"),SUM($F269)&lt;=0),"Missing amount",IF(AND(ISNUMBER($A269),SUM($A269)&lt;MAX($A$4:$A268)),"Date out of chronological order","OK")))))))))</f>
        <v/>
      </c>
    </row>
    <row r="270" spans="1:13" x14ac:dyDescent="0.25">
      <c r="A270" s="21"/>
      <c r="B270" s="13"/>
      <c r="C270" s="13"/>
      <c r="D270" s="13"/>
      <c r="E270" s="22"/>
      <c r="F270" s="14"/>
      <c r="G270" s="14"/>
      <c r="H270" s="16" t="str">
        <f>IF(OR($D270="",$C270=""),"",ROUND(SUMIFS($J$4:$J269,$C$4:$C269,$C270),10))</f>
        <v/>
      </c>
      <c r="I270" s="15" t="str">
        <f>IF(OR($D270="",$C270=""),"",ROUND(SUMIFS($K$4:$K269,$C$4:$C269,$C270),8))</f>
        <v/>
      </c>
      <c r="J270" s="16" t="str">
        <f>IF(OR($D270="",$C270=""),"",IF(OR($D270="Buy",$D270="Reward"),SUM($E270),IF(OR($D270="Sell",$D270="Fee"),-SUM($E270),0)))</f>
        <v/>
      </c>
      <c r="K270" s="17" t="str">
        <f>IF(OR($D270="",$C270=""),"",IF($D270="Sell",IF(SUM($H270)&gt;0,-SUM($I270)*IF(SUM($E270)&gt;SUM($H270),SUM($H270),SUM($E270))/SUM($H270),-SUM($I270)),IF(OR($D270="Buy",$D270="Reward"),SUM($F270)+SUM($G270),0)))</f>
        <v/>
      </c>
      <c r="L270" s="17" t="str">
        <f>IF(OR($C270="",$D270&lt;&gt;"Sell"),"",IF(SUM($H270)&gt;0,SUM($F270)-SUM($G270)-SUM($I270)*IF(SUM($E270)&gt;SUM($H270),SUM($H270),SUM($E270))/SUM($H270),""))</f>
        <v/>
      </c>
      <c r="M270" s="20" t="str">
        <f>IF($D270="","",IF($C270="","Missing coin",IF(AND($D270&lt;&gt;"Buy",$D270&lt;&gt;"Sell",$D270&lt;&gt;"Fee",$D270&lt;&gt;"Reward",$D270&lt;&gt;"Transfer"),"Unknown type",IF(SUM($E270)&lt;=0,"Missing quantity",IF(COUNTIF('Portfolio'!$A$9:$A$58,$C270)=0,"Coin missing from the Portfolio tab",IF(AND($D270="Sell",SUM($E270)&gt;SUM($H270)+0.000000000001),"Sale larger than holdings",IF(AND($D270="Fee",SUM($E270)&gt;SUM($H270)+0.000000000001),"Fee larger than holdings",IF(AND(OR($D270="Buy",$D270="Sell"),SUM($F270)&lt;=0),"Missing amount",IF(AND(ISNUMBER($A270),SUM($A270)&lt;MAX($A$4:$A269)),"Date out of chronological order","OK")))))))))</f>
        <v/>
      </c>
    </row>
    <row r="271" spans="1:13" x14ac:dyDescent="0.25">
      <c r="A271" s="21"/>
      <c r="B271" s="13"/>
      <c r="C271" s="13"/>
      <c r="D271" s="13"/>
      <c r="E271" s="22"/>
      <c r="F271" s="14"/>
      <c r="G271" s="14"/>
      <c r="H271" s="16" t="str">
        <f>IF(OR($D271="",$C271=""),"",ROUND(SUMIFS($J$4:$J270,$C$4:$C270,$C271),10))</f>
        <v/>
      </c>
      <c r="I271" s="15" t="str">
        <f>IF(OR($D271="",$C271=""),"",ROUND(SUMIFS($K$4:$K270,$C$4:$C270,$C271),8))</f>
        <v/>
      </c>
      <c r="J271" s="16" t="str">
        <f>IF(OR($D271="",$C271=""),"",IF(OR($D271="Buy",$D271="Reward"),SUM($E271),IF(OR($D271="Sell",$D271="Fee"),-SUM($E271),0)))</f>
        <v/>
      </c>
      <c r="K271" s="17" t="str">
        <f>IF(OR($D271="",$C271=""),"",IF($D271="Sell",IF(SUM($H271)&gt;0,-SUM($I271)*IF(SUM($E271)&gt;SUM($H271),SUM($H271),SUM($E271))/SUM($H271),-SUM($I271)),IF(OR($D271="Buy",$D271="Reward"),SUM($F271)+SUM($G271),0)))</f>
        <v/>
      </c>
      <c r="L271" s="17" t="str">
        <f>IF(OR($C271="",$D271&lt;&gt;"Sell"),"",IF(SUM($H271)&gt;0,SUM($F271)-SUM($G271)-SUM($I271)*IF(SUM($E271)&gt;SUM($H271),SUM($H271),SUM($E271))/SUM($H271),""))</f>
        <v/>
      </c>
      <c r="M271" s="20" t="str">
        <f>IF($D271="","",IF($C271="","Missing coin",IF(AND($D271&lt;&gt;"Buy",$D271&lt;&gt;"Sell",$D271&lt;&gt;"Fee",$D271&lt;&gt;"Reward",$D271&lt;&gt;"Transfer"),"Unknown type",IF(SUM($E271)&lt;=0,"Missing quantity",IF(COUNTIF('Portfolio'!$A$9:$A$58,$C271)=0,"Coin missing from the Portfolio tab",IF(AND($D271="Sell",SUM($E271)&gt;SUM($H271)+0.000000000001),"Sale larger than holdings",IF(AND($D271="Fee",SUM($E271)&gt;SUM($H271)+0.000000000001),"Fee larger than holdings",IF(AND(OR($D271="Buy",$D271="Sell"),SUM($F271)&lt;=0),"Missing amount",IF(AND(ISNUMBER($A271),SUM($A271)&lt;MAX($A$4:$A270)),"Date out of chronological order","OK")))))))))</f>
        <v/>
      </c>
    </row>
    <row r="272" spans="1:13" x14ac:dyDescent="0.25">
      <c r="A272" s="21"/>
      <c r="B272" s="13"/>
      <c r="C272" s="13"/>
      <c r="D272" s="13"/>
      <c r="E272" s="22"/>
      <c r="F272" s="14"/>
      <c r="G272" s="14"/>
      <c r="H272" s="16" t="str">
        <f>IF(OR($D272="",$C272=""),"",ROUND(SUMIFS($J$4:$J271,$C$4:$C271,$C272),10))</f>
        <v/>
      </c>
      <c r="I272" s="15" t="str">
        <f>IF(OR($D272="",$C272=""),"",ROUND(SUMIFS($K$4:$K271,$C$4:$C271,$C272),8))</f>
        <v/>
      </c>
      <c r="J272" s="16" t="str">
        <f>IF(OR($D272="",$C272=""),"",IF(OR($D272="Buy",$D272="Reward"),SUM($E272),IF(OR($D272="Sell",$D272="Fee"),-SUM($E272),0)))</f>
        <v/>
      </c>
      <c r="K272" s="17" t="str">
        <f>IF(OR($D272="",$C272=""),"",IF($D272="Sell",IF(SUM($H272)&gt;0,-SUM($I272)*IF(SUM($E272)&gt;SUM($H272),SUM($H272),SUM($E272))/SUM($H272),-SUM($I272)),IF(OR($D272="Buy",$D272="Reward"),SUM($F272)+SUM($G272),0)))</f>
        <v/>
      </c>
      <c r="L272" s="17" t="str">
        <f>IF(OR($C272="",$D272&lt;&gt;"Sell"),"",IF(SUM($H272)&gt;0,SUM($F272)-SUM($G272)-SUM($I272)*IF(SUM($E272)&gt;SUM($H272),SUM($H272),SUM($E272))/SUM($H272),""))</f>
        <v/>
      </c>
      <c r="M272" s="20" t="str">
        <f>IF($D272="","",IF($C272="","Missing coin",IF(AND($D272&lt;&gt;"Buy",$D272&lt;&gt;"Sell",$D272&lt;&gt;"Fee",$D272&lt;&gt;"Reward",$D272&lt;&gt;"Transfer"),"Unknown type",IF(SUM($E272)&lt;=0,"Missing quantity",IF(COUNTIF('Portfolio'!$A$9:$A$58,$C272)=0,"Coin missing from the Portfolio tab",IF(AND($D272="Sell",SUM($E272)&gt;SUM($H272)+0.000000000001),"Sale larger than holdings",IF(AND($D272="Fee",SUM($E272)&gt;SUM($H272)+0.000000000001),"Fee larger than holdings",IF(AND(OR($D272="Buy",$D272="Sell"),SUM($F272)&lt;=0),"Missing amount",IF(AND(ISNUMBER($A272),SUM($A272)&lt;MAX($A$4:$A271)),"Date out of chronological order","OK")))))))))</f>
        <v/>
      </c>
    </row>
    <row r="273" spans="1:13" x14ac:dyDescent="0.25">
      <c r="A273" s="21"/>
      <c r="B273" s="13"/>
      <c r="C273" s="13"/>
      <c r="D273" s="13"/>
      <c r="E273" s="22"/>
      <c r="F273" s="14"/>
      <c r="G273" s="14"/>
      <c r="H273" s="16" t="str">
        <f>IF(OR($D273="",$C273=""),"",ROUND(SUMIFS($J$4:$J272,$C$4:$C272,$C273),10))</f>
        <v/>
      </c>
      <c r="I273" s="15" t="str">
        <f>IF(OR($D273="",$C273=""),"",ROUND(SUMIFS($K$4:$K272,$C$4:$C272,$C273),8))</f>
        <v/>
      </c>
      <c r="J273" s="16" t="str">
        <f>IF(OR($D273="",$C273=""),"",IF(OR($D273="Buy",$D273="Reward"),SUM($E273),IF(OR($D273="Sell",$D273="Fee"),-SUM($E273),0)))</f>
        <v/>
      </c>
      <c r="K273" s="17" t="str">
        <f>IF(OR($D273="",$C273=""),"",IF($D273="Sell",IF(SUM($H273)&gt;0,-SUM($I273)*IF(SUM($E273)&gt;SUM($H273),SUM($H273),SUM($E273))/SUM($H273),-SUM($I273)),IF(OR($D273="Buy",$D273="Reward"),SUM($F273)+SUM($G273),0)))</f>
        <v/>
      </c>
      <c r="L273" s="17" t="str">
        <f>IF(OR($C273="",$D273&lt;&gt;"Sell"),"",IF(SUM($H273)&gt;0,SUM($F273)-SUM($G273)-SUM($I273)*IF(SUM($E273)&gt;SUM($H273),SUM($H273),SUM($E273))/SUM($H273),""))</f>
        <v/>
      </c>
      <c r="M273" s="20" t="str">
        <f>IF($D273="","",IF($C273="","Missing coin",IF(AND($D273&lt;&gt;"Buy",$D273&lt;&gt;"Sell",$D273&lt;&gt;"Fee",$D273&lt;&gt;"Reward",$D273&lt;&gt;"Transfer"),"Unknown type",IF(SUM($E273)&lt;=0,"Missing quantity",IF(COUNTIF('Portfolio'!$A$9:$A$58,$C273)=0,"Coin missing from the Portfolio tab",IF(AND($D273="Sell",SUM($E273)&gt;SUM($H273)+0.000000000001),"Sale larger than holdings",IF(AND($D273="Fee",SUM($E273)&gt;SUM($H273)+0.000000000001),"Fee larger than holdings",IF(AND(OR($D273="Buy",$D273="Sell"),SUM($F273)&lt;=0),"Missing amount",IF(AND(ISNUMBER($A273),SUM($A273)&lt;MAX($A$4:$A272)),"Date out of chronological order","OK")))))))))</f>
        <v/>
      </c>
    </row>
    <row r="274" spans="1:13" x14ac:dyDescent="0.25">
      <c r="A274" s="21"/>
      <c r="B274" s="13"/>
      <c r="C274" s="13"/>
      <c r="D274" s="13"/>
      <c r="E274" s="22"/>
      <c r="F274" s="14"/>
      <c r="G274" s="14"/>
      <c r="H274" s="16" t="str">
        <f>IF(OR($D274="",$C274=""),"",ROUND(SUMIFS($J$4:$J273,$C$4:$C273,$C274),10))</f>
        <v/>
      </c>
      <c r="I274" s="15" t="str">
        <f>IF(OR($D274="",$C274=""),"",ROUND(SUMIFS($K$4:$K273,$C$4:$C273,$C274),8))</f>
        <v/>
      </c>
      <c r="J274" s="16" t="str">
        <f>IF(OR($D274="",$C274=""),"",IF(OR($D274="Buy",$D274="Reward"),SUM($E274),IF(OR($D274="Sell",$D274="Fee"),-SUM($E274),0)))</f>
        <v/>
      </c>
      <c r="K274" s="17" t="str">
        <f>IF(OR($D274="",$C274=""),"",IF($D274="Sell",IF(SUM($H274)&gt;0,-SUM($I274)*IF(SUM($E274)&gt;SUM($H274),SUM($H274),SUM($E274))/SUM($H274),-SUM($I274)),IF(OR($D274="Buy",$D274="Reward"),SUM($F274)+SUM($G274),0)))</f>
        <v/>
      </c>
      <c r="L274" s="17" t="str">
        <f>IF(OR($C274="",$D274&lt;&gt;"Sell"),"",IF(SUM($H274)&gt;0,SUM($F274)-SUM($G274)-SUM($I274)*IF(SUM($E274)&gt;SUM($H274),SUM($H274),SUM($E274))/SUM($H274),""))</f>
        <v/>
      </c>
      <c r="M274" s="20" t="str">
        <f>IF($D274="","",IF($C274="","Missing coin",IF(AND($D274&lt;&gt;"Buy",$D274&lt;&gt;"Sell",$D274&lt;&gt;"Fee",$D274&lt;&gt;"Reward",$D274&lt;&gt;"Transfer"),"Unknown type",IF(SUM($E274)&lt;=0,"Missing quantity",IF(COUNTIF('Portfolio'!$A$9:$A$58,$C274)=0,"Coin missing from the Portfolio tab",IF(AND($D274="Sell",SUM($E274)&gt;SUM($H274)+0.000000000001),"Sale larger than holdings",IF(AND($D274="Fee",SUM($E274)&gt;SUM($H274)+0.000000000001),"Fee larger than holdings",IF(AND(OR($D274="Buy",$D274="Sell"),SUM($F274)&lt;=0),"Missing amount",IF(AND(ISNUMBER($A274),SUM($A274)&lt;MAX($A$4:$A273)),"Date out of chronological order","OK")))))))))</f>
        <v/>
      </c>
    </row>
    <row r="275" spans="1:13" x14ac:dyDescent="0.25">
      <c r="A275" s="21"/>
      <c r="B275" s="13"/>
      <c r="C275" s="13"/>
      <c r="D275" s="13"/>
      <c r="E275" s="22"/>
      <c r="F275" s="14"/>
      <c r="G275" s="14"/>
      <c r="H275" s="16" t="str">
        <f>IF(OR($D275="",$C275=""),"",ROUND(SUMIFS($J$4:$J274,$C$4:$C274,$C275),10))</f>
        <v/>
      </c>
      <c r="I275" s="15" t="str">
        <f>IF(OR($D275="",$C275=""),"",ROUND(SUMIFS($K$4:$K274,$C$4:$C274,$C275),8))</f>
        <v/>
      </c>
      <c r="J275" s="16" t="str">
        <f>IF(OR($D275="",$C275=""),"",IF(OR($D275="Buy",$D275="Reward"),SUM($E275),IF(OR($D275="Sell",$D275="Fee"),-SUM($E275),0)))</f>
        <v/>
      </c>
      <c r="K275" s="17" t="str">
        <f>IF(OR($D275="",$C275=""),"",IF($D275="Sell",IF(SUM($H275)&gt;0,-SUM($I275)*IF(SUM($E275)&gt;SUM($H275),SUM($H275),SUM($E275))/SUM($H275),-SUM($I275)),IF(OR($D275="Buy",$D275="Reward"),SUM($F275)+SUM($G275),0)))</f>
        <v/>
      </c>
      <c r="L275" s="17" t="str">
        <f>IF(OR($C275="",$D275&lt;&gt;"Sell"),"",IF(SUM($H275)&gt;0,SUM($F275)-SUM($G275)-SUM($I275)*IF(SUM($E275)&gt;SUM($H275),SUM($H275),SUM($E275))/SUM($H275),""))</f>
        <v/>
      </c>
      <c r="M275" s="20" t="str">
        <f>IF($D275="","",IF($C275="","Missing coin",IF(AND($D275&lt;&gt;"Buy",$D275&lt;&gt;"Sell",$D275&lt;&gt;"Fee",$D275&lt;&gt;"Reward",$D275&lt;&gt;"Transfer"),"Unknown type",IF(SUM($E275)&lt;=0,"Missing quantity",IF(COUNTIF('Portfolio'!$A$9:$A$58,$C275)=0,"Coin missing from the Portfolio tab",IF(AND($D275="Sell",SUM($E275)&gt;SUM($H275)+0.000000000001),"Sale larger than holdings",IF(AND($D275="Fee",SUM($E275)&gt;SUM($H275)+0.000000000001),"Fee larger than holdings",IF(AND(OR($D275="Buy",$D275="Sell"),SUM($F275)&lt;=0),"Missing amount",IF(AND(ISNUMBER($A275),SUM($A275)&lt;MAX($A$4:$A274)),"Date out of chronological order","OK")))))))))</f>
        <v/>
      </c>
    </row>
    <row r="276" spans="1:13" x14ac:dyDescent="0.25">
      <c r="A276" s="21"/>
      <c r="B276" s="13"/>
      <c r="C276" s="13"/>
      <c r="D276" s="13"/>
      <c r="E276" s="22"/>
      <c r="F276" s="14"/>
      <c r="G276" s="14"/>
      <c r="H276" s="16" t="str">
        <f>IF(OR($D276="",$C276=""),"",ROUND(SUMIFS($J$4:$J275,$C$4:$C275,$C276),10))</f>
        <v/>
      </c>
      <c r="I276" s="15" t="str">
        <f>IF(OR($D276="",$C276=""),"",ROUND(SUMIFS($K$4:$K275,$C$4:$C275,$C276),8))</f>
        <v/>
      </c>
      <c r="J276" s="16" t="str">
        <f>IF(OR($D276="",$C276=""),"",IF(OR($D276="Buy",$D276="Reward"),SUM($E276),IF(OR($D276="Sell",$D276="Fee"),-SUM($E276),0)))</f>
        <v/>
      </c>
      <c r="K276" s="17" t="str">
        <f>IF(OR($D276="",$C276=""),"",IF($D276="Sell",IF(SUM($H276)&gt;0,-SUM($I276)*IF(SUM($E276)&gt;SUM($H276),SUM($H276),SUM($E276))/SUM($H276),-SUM($I276)),IF(OR($D276="Buy",$D276="Reward"),SUM($F276)+SUM($G276),0)))</f>
        <v/>
      </c>
      <c r="L276" s="17" t="str">
        <f>IF(OR($C276="",$D276&lt;&gt;"Sell"),"",IF(SUM($H276)&gt;0,SUM($F276)-SUM($G276)-SUM($I276)*IF(SUM($E276)&gt;SUM($H276),SUM($H276),SUM($E276))/SUM($H276),""))</f>
        <v/>
      </c>
      <c r="M276" s="20" t="str">
        <f>IF($D276="","",IF($C276="","Missing coin",IF(AND($D276&lt;&gt;"Buy",$D276&lt;&gt;"Sell",$D276&lt;&gt;"Fee",$D276&lt;&gt;"Reward",$D276&lt;&gt;"Transfer"),"Unknown type",IF(SUM($E276)&lt;=0,"Missing quantity",IF(COUNTIF('Portfolio'!$A$9:$A$58,$C276)=0,"Coin missing from the Portfolio tab",IF(AND($D276="Sell",SUM($E276)&gt;SUM($H276)+0.000000000001),"Sale larger than holdings",IF(AND($D276="Fee",SUM($E276)&gt;SUM($H276)+0.000000000001),"Fee larger than holdings",IF(AND(OR($D276="Buy",$D276="Sell"),SUM($F276)&lt;=0),"Missing amount",IF(AND(ISNUMBER($A276),SUM($A276)&lt;MAX($A$4:$A275)),"Date out of chronological order","OK")))))))))</f>
        <v/>
      </c>
    </row>
    <row r="277" spans="1:13" x14ac:dyDescent="0.25">
      <c r="A277" s="21"/>
      <c r="B277" s="13"/>
      <c r="C277" s="13"/>
      <c r="D277" s="13"/>
      <c r="E277" s="22"/>
      <c r="F277" s="14"/>
      <c r="G277" s="14"/>
      <c r="H277" s="16" t="str">
        <f>IF(OR($D277="",$C277=""),"",ROUND(SUMIFS($J$4:$J276,$C$4:$C276,$C277),10))</f>
        <v/>
      </c>
      <c r="I277" s="15" t="str">
        <f>IF(OR($D277="",$C277=""),"",ROUND(SUMIFS($K$4:$K276,$C$4:$C276,$C277),8))</f>
        <v/>
      </c>
      <c r="J277" s="16" t="str">
        <f>IF(OR($D277="",$C277=""),"",IF(OR($D277="Buy",$D277="Reward"),SUM($E277),IF(OR($D277="Sell",$D277="Fee"),-SUM($E277),0)))</f>
        <v/>
      </c>
      <c r="K277" s="17" t="str">
        <f>IF(OR($D277="",$C277=""),"",IF($D277="Sell",IF(SUM($H277)&gt;0,-SUM($I277)*IF(SUM($E277)&gt;SUM($H277),SUM($H277),SUM($E277))/SUM($H277),-SUM($I277)),IF(OR($D277="Buy",$D277="Reward"),SUM($F277)+SUM($G277),0)))</f>
        <v/>
      </c>
      <c r="L277" s="17" t="str">
        <f>IF(OR($C277="",$D277&lt;&gt;"Sell"),"",IF(SUM($H277)&gt;0,SUM($F277)-SUM($G277)-SUM($I277)*IF(SUM($E277)&gt;SUM($H277),SUM($H277),SUM($E277))/SUM($H277),""))</f>
        <v/>
      </c>
      <c r="M277" s="20" t="str">
        <f>IF($D277="","",IF($C277="","Missing coin",IF(AND($D277&lt;&gt;"Buy",$D277&lt;&gt;"Sell",$D277&lt;&gt;"Fee",$D277&lt;&gt;"Reward",$D277&lt;&gt;"Transfer"),"Unknown type",IF(SUM($E277)&lt;=0,"Missing quantity",IF(COUNTIF('Portfolio'!$A$9:$A$58,$C277)=0,"Coin missing from the Portfolio tab",IF(AND($D277="Sell",SUM($E277)&gt;SUM($H277)+0.000000000001),"Sale larger than holdings",IF(AND($D277="Fee",SUM($E277)&gt;SUM($H277)+0.000000000001),"Fee larger than holdings",IF(AND(OR($D277="Buy",$D277="Sell"),SUM($F277)&lt;=0),"Missing amount",IF(AND(ISNUMBER($A277),SUM($A277)&lt;MAX($A$4:$A276)),"Date out of chronological order","OK")))))))))</f>
        <v/>
      </c>
    </row>
    <row r="278" spans="1:13" x14ac:dyDescent="0.25">
      <c r="A278" s="21"/>
      <c r="B278" s="13"/>
      <c r="C278" s="13"/>
      <c r="D278" s="13"/>
      <c r="E278" s="22"/>
      <c r="F278" s="14"/>
      <c r="G278" s="14"/>
      <c r="H278" s="16" t="str">
        <f>IF(OR($D278="",$C278=""),"",ROUND(SUMIFS($J$4:$J277,$C$4:$C277,$C278),10))</f>
        <v/>
      </c>
      <c r="I278" s="15" t="str">
        <f>IF(OR($D278="",$C278=""),"",ROUND(SUMIFS($K$4:$K277,$C$4:$C277,$C278),8))</f>
        <v/>
      </c>
      <c r="J278" s="16" t="str">
        <f>IF(OR($D278="",$C278=""),"",IF(OR($D278="Buy",$D278="Reward"),SUM($E278),IF(OR($D278="Sell",$D278="Fee"),-SUM($E278),0)))</f>
        <v/>
      </c>
      <c r="K278" s="17" t="str">
        <f>IF(OR($D278="",$C278=""),"",IF($D278="Sell",IF(SUM($H278)&gt;0,-SUM($I278)*IF(SUM($E278)&gt;SUM($H278),SUM($H278),SUM($E278))/SUM($H278),-SUM($I278)),IF(OR($D278="Buy",$D278="Reward"),SUM($F278)+SUM($G278),0)))</f>
        <v/>
      </c>
      <c r="L278" s="17" t="str">
        <f>IF(OR($C278="",$D278&lt;&gt;"Sell"),"",IF(SUM($H278)&gt;0,SUM($F278)-SUM($G278)-SUM($I278)*IF(SUM($E278)&gt;SUM($H278),SUM($H278),SUM($E278))/SUM($H278),""))</f>
        <v/>
      </c>
      <c r="M278" s="20" t="str">
        <f>IF($D278="","",IF($C278="","Missing coin",IF(AND($D278&lt;&gt;"Buy",$D278&lt;&gt;"Sell",$D278&lt;&gt;"Fee",$D278&lt;&gt;"Reward",$D278&lt;&gt;"Transfer"),"Unknown type",IF(SUM($E278)&lt;=0,"Missing quantity",IF(COUNTIF('Portfolio'!$A$9:$A$58,$C278)=0,"Coin missing from the Portfolio tab",IF(AND($D278="Sell",SUM($E278)&gt;SUM($H278)+0.000000000001),"Sale larger than holdings",IF(AND($D278="Fee",SUM($E278)&gt;SUM($H278)+0.000000000001),"Fee larger than holdings",IF(AND(OR($D278="Buy",$D278="Sell"),SUM($F278)&lt;=0),"Missing amount",IF(AND(ISNUMBER($A278),SUM($A278)&lt;MAX($A$4:$A277)),"Date out of chronological order","OK")))))))))</f>
        <v/>
      </c>
    </row>
    <row r="279" spans="1:13" x14ac:dyDescent="0.25">
      <c r="A279" s="21"/>
      <c r="B279" s="13"/>
      <c r="C279" s="13"/>
      <c r="D279" s="13"/>
      <c r="E279" s="22"/>
      <c r="F279" s="14"/>
      <c r="G279" s="14"/>
      <c r="H279" s="16" t="str">
        <f>IF(OR($D279="",$C279=""),"",ROUND(SUMIFS($J$4:$J278,$C$4:$C278,$C279),10))</f>
        <v/>
      </c>
      <c r="I279" s="15" t="str">
        <f>IF(OR($D279="",$C279=""),"",ROUND(SUMIFS($K$4:$K278,$C$4:$C278,$C279),8))</f>
        <v/>
      </c>
      <c r="J279" s="16" t="str">
        <f>IF(OR($D279="",$C279=""),"",IF(OR($D279="Buy",$D279="Reward"),SUM($E279),IF(OR($D279="Sell",$D279="Fee"),-SUM($E279),0)))</f>
        <v/>
      </c>
      <c r="K279" s="17" t="str">
        <f>IF(OR($D279="",$C279=""),"",IF($D279="Sell",IF(SUM($H279)&gt;0,-SUM($I279)*IF(SUM($E279)&gt;SUM($H279),SUM($H279),SUM($E279))/SUM($H279),-SUM($I279)),IF(OR($D279="Buy",$D279="Reward"),SUM($F279)+SUM($G279),0)))</f>
        <v/>
      </c>
      <c r="L279" s="17" t="str">
        <f>IF(OR($C279="",$D279&lt;&gt;"Sell"),"",IF(SUM($H279)&gt;0,SUM($F279)-SUM($G279)-SUM($I279)*IF(SUM($E279)&gt;SUM($H279),SUM($H279),SUM($E279))/SUM($H279),""))</f>
        <v/>
      </c>
      <c r="M279" s="20" t="str">
        <f>IF($D279="","",IF($C279="","Missing coin",IF(AND($D279&lt;&gt;"Buy",$D279&lt;&gt;"Sell",$D279&lt;&gt;"Fee",$D279&lt;&gt;"Reward",$D279&lt;&gt;"Transfer"),"Unknown type",IF(SUM($E279)&lt;=0,"Missing quantity",IF(COUNTIF('Portfolio'!$A$9:$A$58,$C279)=0,"Coin missing from the Portfolio tab",IF(AND($D279="Sell",SUM($E279)&gt;SUM($H279)+0.000000000001),"Sale larger than holdings",IF(AND($D279="Fee",SUM($E279)&gt;SUM($H279)+0.000000000001),"Fee larger than holdings",IF(AND(OR($D279="Buy",$D279="Sell"),SUM($F279)&lt;=0),"Missing amount",IF(AND(ISNUMBER($A279),SUM($A279)&lt;MAX($A$4:$A278)),"Date out of chronological order","OK")))))))))</f>
        <v/>
      </c>
    </row>
    <row r="280" spans="1:13" x14ac:dyDescent="0.25">
      <c r="A280" s="21"/>
      <c r="B280" s="13"/>
      <c r="C280" s="13"/>
      <c r="D280" s="13"/>
      <c r="E280" s="22"/>
      <c r="F280" s="14"/>
      <c r="G280" s="14"/>
      <c r="H280" s="16" t="str">
        <f>IF(OR($D280="",$C280=""),"",ROUND(SUMIFS($J$4:$J279,$C$4:$C279,$C280),10))</f>
        <v/>
      </c>
      <c r="I280" s="15" t="str">
        <f>IF(OR($D280="",$C280=""),"",ROUND(SUMIFS($K$4:$K279,$C$4:$C279,$C280),8))</f>
        <v/>
      </c>
      <c r="J280" s="16" t="str">
        <f>IF(OR($D280="",$C280=""),"",IF(OR($D280="Buy",$D280="Reward"),SUM($E280),IF(OR($D280="Sell",$D280="Fee"),-SUM($E280),0)))</f>
        <v/>
      </c>
      <c r="K280" s="17" t="str">
        <f>IF(OR($D280="",$C280=""),"",IF($D280="Sell",IF(SUM($H280)&gt;0,-SUM($I280)*IF(SUM($E280)&gt;SUM($H280),SUM($H280),SUM($E280))/SUM($H280),-SUM($I280)),IF(OR($D280="Buy",$D280="Reward"),SUM($F280)+SUM($G280),0)))</f>
        <v/>
      </c>
      <c r="L280" s="17" t="str">
        <f>IF(OR($C280="",$D280&lt;&gt;"Sell"),"",IF(SUM($H280)&gt;0,SUM($F280)-SUM($G280)-SUM($I280)*IF(SUM($E280)&gt;SUM($H280),SUM($H280),SUM($E280))/SUM($H280),""))</f>
        <v/>
      </c>
      <c r="M280" s="20" t="str">
        <f>IF($D280="","",IF($C280="","Missing coin",IF(AND($D280&lt;&gt;"Buy",$D280&lt;&gt;"Sell",$D280&lt;&gt;"Fee",$D280&lt;&gt;"Reward",$D280&lt;&gt;"Transfer"),"Unknown type",IF(SUM($E280)&lt;=0,"Missing quantity",IF(COUNTIF('Portfolio'!$A$9:$A$58,$C280)=0,"Coin missing from the Portfolio tab",IF(AND($D280="Sell",SUM($E280)&gt;SUM($H280)+0.000000000001),"Sale larger than holdings",IF(AND($D280="Fee",SUM($E280)&gt;SUM($H280)+0.000000000001),"Fee larger than holdings",IF(AND(OR($D280="Buy",$D280="Sell"),SUM($F280)&lt;=0),"Missing amount",IF(AND(ISNUMBER($A280),SUM($A280)&lt;MAX($A$4:$A279)),"Date out of chronological order","OK")))))))))</f>
        <v/>
      </c>
    </row>
    <row r="281" spans="1:13" x14ac:dyDescent="0.25">
      <c r="A281" s="21"/>
      <c r="B281" s="13"/>
      <c r="C281" s="13"/>
      <c r="D281" s="13"/>
      <c r="E281" s="22"/>
      <c r="F281" s="14"/>
      <c r="G281" s="14"/>
      <c r="H281" s="16" t="str">
        <f>IF(OR($D281="",$C281=""),"",ROUND(SUMIFS($J$4:$J280,$C$4:$C280,$C281),10))</f>
        <v/>
      </c>
      <c r="I281" s="15" t="str">
        <f>IF(OR($D281="",$C281=""),"",ROUND(SUMIFS($K$4:$K280,$C$4:$C280,$C281),8))</f>
        <v/>
      </c>
      <c r="J281" s="16" t="str">
        <f>IF(OR($D281="",$C281=""),"",IF(OR($D281="Buy",$D281="Reward"),SUM($E281),IF(OR($D281="Sell",$D281="Fee"),-SUM($E281),0)))</f>
        <v/>
      </c>
      <c r="K281" s="17" t="str">
        <f>IF(OR($D281="",$C281=""),"",IF($D281="Sell",IF(SUM($H281)&gt;0,-SUM($I281)*IF(SUM($E281)&gt;SUM($H281),SUM($H281),SUM($E281))/SUM($H281),-SUM($I281)),IF(OR($D281="Buy",$D281="Reward"),SUM($F281)+SUM($G281),0)))</f>
        <v/>
      </c>
      <c r="L281" s="17" t="str">
        <f>IF(OR($C281="",$D281&lt;&gt;"Sell"),"",IF(SUM($H281)&gt;0,SUM($F281)-SUM($G281)-SUM($I281)*IF(SUM($E281)&gt;SUM($H281),SUM($H281),SUM($E281))/SUM($H281),""))</f>
        <v/>
      </c>
      <c r="M281" s="20" t="str">
        <f>IF($D281="","",IF($C281="","Missing coin",IF(AND($D281&lt;&gt;"Buy",$D281&lt;&gt;"Sell",$D281&lt;&gt;"Fee",$D281&lt;&gt;"Reward",$D281&lt;&gt;"Transfer"),"Unknown type",IF(SUM($E281)&lt;=0,"Missing quantity",IF(COUNTIF('Portfolio'!$A$9:$A$58,$C281)=0,"Coin missing from the Portfolio tab",IF(AND($D281="Sell",SUM($E281)&gt;SUM($H281)+0.000000000001),"Sale larger than holdings",IF(AND($D281="Fee",SUM($E281)&gt;SUM($H281)+0.000000000001),"Fee larger than holdings",IF(AND(OR($D281="Buy",$D281="Sell"),SUM($F281)&lt;=0),"Missing amount",IF(AND(ISNUMBER($A281),SUM($A281)&lt;MAX($A$4:$A280)),"Date out of chronological order","OK")))))))))</f>
        <v/>
      </c>
    </row>
    <row r="282" spans="1:13" x14ac:dyDescent="0.25">
      <c r="A282" s="21"/>
      <c r="B282" s="13"/>
      <c r="C282" s="13"/>
      <c r="D282" s="13"/>
      <c r="E282" s="22"/>
      <c r="F282" s="14"/>
      <c r="G282" s="14"/>
      <c r="H282" s="16" t="str">
        <f>IF(OR($D282="",$C282=""),"",ROUND(SUMIFS($J$4:$J281,$C$4:$C281,$C282),10))</f>
        <v/>
      </c>
      <c r="I282" s="15" t="str">
        <f>IF(OR($D282="",$C282=""),"",ROUND(SUMIFS($K$4:$K281,$C$4:$C281,$C282),8))</f>
        <v/>
      </c>
      <c r="J282" s="16" t="str">
        <f>IF(OR($D282="",$C282=""),"",IF(OR($D282="Buy",$D282="Reward"),SUM($E282),IF(OR($D282="Sell",$D282="Fee"),-SUM($E282),0)))</f>
        <v/>
      </c>
      <c r="K282" s="17" t="str">
        <f>IF(OR($D282="",$C282=""),"",IF($D282="Sell",IF(SUM($H282)&gt;0,-SUM($I282)*IF(SUM($E282)&gt;SUM($H282),SUM($H282),SUM($E282))/SUM($H282),-SUM($I282)),IF(OR($D282="Buy",$D282="Reward"),SUM($F282)+SUM($G282),0)))</f>
        <v/>
      </c>
      <c r="L282" s="17" t="str">
        <f>IF(OR($C282="",$D282&lt;&gt;"Sell"),"",IF(SUM($H282)&gt;0,SUM($F282)-SUM($G282)-SUM($I282)*IF(SUM($E282)&gt;SUM($H282),SUM($H282),SUM($E282))/SUM($H282),""))</f>
        <v/>
      </c>
      <c r="M282" s="20" t="str">
        <f>IF($D282="","",IF($C282="","Missing coin",IF(AND($D282&lt;&gt;"Buy",$D282&lt;&gt;"Sell",$D282&lt;&gt;"Fee",$D282&lt;&gt;"Reward",$D282&lt;&gt;"Transfer"),"Unknown type",IF(SUM($E282)&lt;=0,"Missing quantity",IF(COUNTIF('Portfolio'!$A$9:$A$58,$C282)=0,"Coin missing from the Portfolio tab",IF(AND($D282="Sell",SUM($E282)&gt;SUM($H282)+0.000000000001),"Sale larger than holdings",IF(AND($D282="Fee",SUM($E282)&gt;SUM($H282)+0.000000000001),"Fee larger than holdings",IF(AND(OR($D282="Buy",$D282="Sell"),SUM($F282)&lt;=0),"Missing amount",IF(AND(ISNUMBER($A282),SUM($A282)&lt;MAX($A$4:$A281)),"Date out of chronological order","OK")))))))))</f>
        <v/>
      </c>
    </row>
    <row r="283" spans="1:13" x14ac:dyDescent="0.25">
      <c r="A283" s="21"/>
      <c r="B283" s="13"/>
      <c r="C283" s="13"/>
      <c r="D283" s="13"/>
      <c r="E283" s="22"/>
      <c r="F283" s="14"/>
      <c r="G283" s="14"/>
      <c r="H283" s="16" t="str">
        <f>IF(OR($D283="",$C283=""),"",ROUND(SUMIFS($J$4:$J282,$C$4:$C282,$C283),10))</f>
        <v/>
      </c>
      <c r="I283" s="15" t="str">
        <f>IF(OR($D283="",$C283=""),"",ROUND(SUMIFS($K$4:$K282,$C$4:$C282,$C283),8))</f>
        <v/>
      </c>
      <c r="J283" s="16" t="str">
        <f>IF(OR($D283="",$C283=""),"",IF(OR($D283="Buy",$D283="Reward"),SUM($E283),IF(OR($D283="Sell",$D283="Fee"),-SUM($E283),0)))</f>
        <v/>
      </c>
      <c r="K283" s="17" t="str">
        <f>IF(OR($D283="",$C283=""),"",IF($D283="Sell",IF(SUM($H283)&gt;0,-SUM($I283)*IF(SUM($E283)&gt;SUM($H283),SUM($H283),SUM($E283))/SUM($H283),-SUM($I283)),IF(OR($D283="Buy",$D283="Reward"),SUM($F283)+SUM($G283),0)))</f>
        <v/>
      </c>
      <c r="L283" s="17" t="str">
        <f>IF(OR($C283="",$D283&lt;&gt;"Sell"),"",IF(SUM($H283)&gt;0,SUM($F283)-SUM($G283)-SUM($I283)*IF(SUM($E283)&gt;SUM($H283),SUM($H283),SUM($E283))/SUM($H283),""))</f>
        <v/>
      </c>
      <c r="M283" s="20" t="str">
        <f>IF($D283="","",IF($C283="","Missing coin",IF(AND($D283&lt;&gt;"Buy",$D283&lt;&gt;"Sell",$D283&lt;&gt;"Fee",$D283&lt;&gt;"Reward",$D283&lt;&gt;"Transfer"),"Unknown type",IF(SUM($E283)&lt;=0,"Missing quantity",IF(COUNTIF('Portfolio'!$A$9:$A$58,$C283)=0,"Coin missing from the Portfolio tab",IF(AND($D283="Sell",SUM($E283)&gt;SUM($H283)+0.000000000001),"Sale larger than holdings",IF(AND($D283="Fee",SUM($E283)&gt;SUM($H283)+0.000000000001),"Fee larger than holdings",IF(AND(OR($D283="Buy",$D283="Sell"),SUM($F283)&lt;=0),"Missing amount",IF(AND(ISNUMBER($A283),SUM($A283)&lt;MAX($A$4:$A282)),"Date out of chronological order","OK")))))))))</f>
        <v/>
      </c>
    </row>
    <row r="284" spans="1:13" x14ac:dyDescent="0.25">
      <c r="A284" s="21"/>
      <c r="B284" s="13"/>
      <c r="C284" s="13"/>
      <c r="D284" s="13"/>
      <c r="E284" s="22"/>
      <c r="F284" s="14"/>
      <c r="G284" s="14"/>
      <c r="H284" s="16" t="str">
        <f>IF(OR($D284="",$C284=""),"",ROUND(SUMIFS($J$4:$J283,$C$4:$C283,$C284),10))</f>
        <v/>
      </c>
      <c r="I284" s="15" t="str">
        <f>IF(OR($D284="",$C284=""),"",ROUND(SUMIFS($K$4:$K283,$C$4:$C283,$C284),8))</f>
        <v/>
      </c>
      <c r="J284" s="16" t="str">
        <f>IF(OR($D284="",$C284=""),"",IF(OR($D284="Buy",$D284="Reward"),SUM($E284),IF(OR($D284="Sell",$D284="Fee"),-SUM($E284),0)))</f>
        <v/>
      </c>
      <c r="K284" s="17" t="str">
        <f>IF(OR($D284="",$C284=""),"",IF($D284="Sell",IF(SUM($H284)&gt;0,-SUM($I284)*IF(SUM($E284)&gt;SUM($H284),SUM($H284),SUM($E284))/SUM($H284),-SUM($I284)),IF(OR($D284="Buy",$D284="Reward"),SUM($F284)+SUM($G284),0)))</f>
        <v/>
      </c>
      <c r="L284" s="17" t="str">
        <f>IF(OR($C284="",$D284&lt;&gt;"Sell"),"",IF(SUM($H284)&gt;0,SUM($F284)-SUM($G284)-SUM($I284)*IF(SUM($E284)&gt;SUM($H284),SUM($H284),SUM($E284))/SUM($H284),""))</f>
        <v/>
      </c>
      <c r="M284" s="20" t="str">
        <f>IF($D284="","",IF($C284="","Missing coin",IF(AND($D284&lt;&gt;"Buy",$D284&lt;&gt;"Sell",$D284&lt;&gt;"Fee",$D284&lt;&gt;"Reward",$D284&lt;&gt;"Transfer"),"Unknown type",IF(SUM($E284)&lt;=0,"Missing quantity",IF(COUNTIF('Portfolio'!$A$9:$A$58,$C284)=0,"Coin missing from the Portfolio tab",IF(AND($D284="Sell",SUM($E284)&gt;SUM($H284)+0.000000000001),"Sale larger than holdings",IF(AND($D284="Fee",SUM($E284)&gt;SUM($H284)+0.000000000001),"Fee larger than holdings",IF(AND(OR($D284="Buy",$D284="Sell"),SUM($F284)&lt;=0),"Missing amount",IF(AND(ISNUMBER($A284),SUM($A284)&lt;MAX($A$4:$A283)),"Date out of chronological order","OK")))))))))</f>
        <v/>
      </c>
    </row>
    <row r="285" spans="1:13" x14ac:dyDescent="0.25">
      <c r="A285" s="21"/>
      <c r="B285" s="13"/>
      <c r="C285" s="13"/>
      <c r="D285" s="13"/>
      <c r="E285" s="22"/>
      <c r="F285" s="14"/>
      <c r="G285" s="14"/>
      <c r="H285" s="16" t="str">
        <f>IF(OR($D285="",$C285=""),"",ROUND(SUMIFS($J$4:$J284,$C$4:$C284,$C285),10))</f>
        <v/>
      </c>
      <c r="I285" s="15" t="str">
        <f>IF(OR($D285="",$C285=""),"",ROUND(SUMIFS($K$4:$K284,$C$4:$C284,$C285),8))</f>
        <v/>
      </c>
      <c r="J285" s="16" t="str">
        <f>IF(OR($D285="",$C285=""),"",IF(OR($D285="Buy",$D285="Reward"),SUM($E285),IF(OR($D285="Sell",$D285="Fee"),-SUM($E285),0)))</f>
        <v/>
      </c>
      <c r="K285" s="17" t="str">
        <f>IF(OR($D285="",$C285=""),"",IF($D285="Sell",IF(SUM($H285)&gt;0,-SUM($I285)*IF(SUM($E285)&gt;SUM($H285),SUM($H285),SUM($E285))/SUM($H285),-SUM($I285)),IF(OR($D285="Buy",$D285="Reward"),SUM($F285)+SUM($G285),0)))</f>
        <v/>
      </c>
      <c r="L285" s="17" t="str">
        <f>IF(OR($C285="",$D285&lt;&gt;"Sell"),"",IF(SUM($H285)&gt;0,SUM($F285)-SUM($G285)-SUM($I285)*IF(SUM($E285)&gt;SUM($H285),SUM($H285),SUM($E285))/SUM($H285),""))</f>
        <v/>
      </c>
      <c r="M285" s="20" t="str">
        <f>IF($D285="","",IF($C285="","Missing coin",IF(AND($D285&lt;&gt;"Buy",$D285&lt;&gt;"Sell",$D285&lt;&gt;"Fee",$D285&lt;&gt;"Reward",$D285&lt;&gt;"Transfer"),"Unknown type",IF(SUM($E285)&lt;=0,"Missing quantity",IF(COUNTIF('Portfolio'!$A$9:$A$58,$C285)=0,"Coin missing from the Portfolio tab",IF(AND($D285="Sell",SUM($E285)&gt;SUM($H285)+0.000000000001),"Sale larger than holdings",IF(AND($D285="Fee",SUM($E285)&gt;SUM($H285)+0.000000000001),"Fee larger than holdings",IF(AND(OR($D285="Buy",$D285="Sell"),SUM($F285)&lt;=0),"Missing amount",IF(AND(ISNUMBER($A285),SUM($A285)&lt;MAX($A$4:$A284)),"Date out of chronological order","OK")))))))))</f>
        <v/>
      </c>
    </row>
    <row r="286" spans="1:13" x14ac:dyDescent="0.25">
      <c r="A286" s="21"/>
      <c r="B286" s="13"/>
      <c r="C286" s="13"/>
      <c r="D286" s="13"/>
      <c r="E286" s="22"/>
      <c r="F286" s="14"/>
      <c r="G286" s="14"/>
      <c r="H286" s="16" t="str">
        <f>IF(OR($D286="",$C286=""),"",ROUND(SUMIFS($J$4:$J285,$C$4:$C285,$C286),10))</f>
        <v/>
      </c>
      <c r="I286" s="15" t="str">
        <f>IF(OR($D286="",$C286=""),"",ROUND(SUMIFS($K$4:$K285,$C$4:$C285,$C286),8))</f>
        <v/>
      </c>
      <c r="J286" s="16" t="str">
        <f>IF(OR($D286="",$C286=""),"",IF(OR($D286="Buy",$D286="Reward"),SUM($E286),IF(OR($D286="Sell",$D286="Fee"),-SUM($E286),0)))</f>
        <v/>
      </c>
      <c r="K286" s="17" t="str">
        <f>IF(OR($D286="",$C286=""),"",IF($D286="Sell",IF(SUM($H286)&gt;0,-SUM($I286)*IF(SUM($E286)&gt;SUM($H286),SUM($H286),SUM($E286))/SUM($H286),-SUM($I286)),IF(OR($D286="Buy",$D286="Reward"),SUM($F286)+SUM($G286),0)))</f>
        <v/>
      </c>
      <c r="L286" s="17" t="str">
        <f>IF(OR($C286="",$D286&lt;&gt;"Sell"),"",IF(SUM($H286)&gt;0,SUM($F286)-SUM($G286)-SUM($I286)*IF(SUM($E286)&gt;SUM($H286),SUM($H286),SUM($E286))/SUM($H286),""))</f>
        <v/>
      </c>
      <c r="M286" s="20" t="str">
        <f>IF($D286="","",IF($C286="","Missing coin",IF(AND($D286&lt;&gt;"Buy",$D286&lt;&gt;"Sell",$D286&lt;&gt;"Fee",$D286&lt;&gt;"Reward",$D286&lt;&gt;"Transfer"),"Unknown type",IF(SUM($E286)&lt;=0,"Missing quantity",IF(COUNTIF('Portfolio'!$A$9:$A$58,$C286)=0,"Coin missing from the Portfolio tab",IF(AND($D286="Sell",SUM($E286)&gt;SUM($H286)+0.000000000001),"Sale larger than holdings",IF(AND($D286="Fee",SUM($E286)&gt;SUM($H286)+0.000000000001),"Fee larger than holdings",IF(AND(OR($D286="Buy",$D286="Sell"),SUM($F286)&lt;=0),"Missing amount",IF(AND(ISNUMBER($A286),SUM($A286)&lt;MAX($A$4:$A285)),"Date out of chronological order","OK")))))))))</f>
        <v/>
      </c>
    </row>
    <row r="287" spans="1:13" x14ac:dyDescent="0.25">
      <c r="A287" s="21"/>
      <c r="B287" s="13"/>
      <c r="C287" s="13"/>
      <c r="D287" s="13"/>
      <c r="E287" s="22"/>
      <c r="F287" s="14"/>
      <c r="G287" s="14"/>
      <c r="H287" s="16" t="str">
        <f>IF(OR($D287="",$C287=""),"",ROUND(SUMIFS($J$4:$J286,$C$4:$C286,$C287),10))</f>
        <v/>
      </c>
      <c r="I287" s="15" t="str">
        <f>IF(OR($D287="",$C287=""),"",ROUND(SUMIFS($K$4:$K286,$C$4:$C286,$C287),8))</f>
        <v/>
      </c>
      <c r="J287" s="16" t="str">
        <f>IF(OR($D287="",$C287=""),"",IF(OR($D287="Buy",$D287="Reward"),SUM($E287),IF(OR($D287="Sell",$D287="Fee"),-SUM($E287),0)))</f>
        <v/>
      </c>
      <c r="K287" s="17" t="str">
        <f>IF(OR($D287="",$C287=""),"",IF($D287="Sell",IF(SUM($H287)&gt;0,-SUM($I287)*IF(SUM($E287)&gt;SUM($H287),SUM($H287),SUM($E287))/SUM($H287),-SUM($I287)),IF(OR($D287="Buy",$D287="Reward"),SUM($F287)+SUM($G287),0)))</f>
        <v/>
      </c>
      <c r="L287" s="17" t="str">
        <f>IF(OR($C287="",$D287&lt;&gt;"Sell"),"",IF(SUM($H287)&gt;0,SUM($F287)-SUM($G287)-SUM($I287)*IF(SUM($E287)&gt;SUM($H287),SUM($H287),SUM($E287))/SUM($H287),""))</f>
        <v/>
      </c>
      <c r="M287" s="20" t="str">
        <f>IF($D287="","",IF($C287="","Missing coin",IF(AND($D287&lt;&gt;"Buy",$D287&lt;&gt;"Sell",$D287&lt;&gt;"Fee",$D287&lt;&gt;"Reward",$D287&lt;&gt;"Transfer"),"Unknown type",IF(SUM($E287)&lt;=0,"Missing quantity",IF(COUNTIF('Portfolio'!$A$9:$A$58,$C287)=0,"Coin missing from the Portfolio tab",IF(AND($D287="Sell",SUM($E287)&gt;SUM($H287)+0.000000000001),"Sale larger than holdings",IF(AND($D287="Fee",SUM($E287)&gt;SUM($H287)+0.000000000001),"Fee larger than holdings",IF(AND(OR($D287="Buy",$D287="Sell"),SUM($F287)&lt;=0),"Missing amount",IF(AND(ISNUMBER($A287),SUM($A287)&lt;MAX($A$4:$A286)),"Date out of chronological order","OK")))))))))</f>
        <v/>
      </c>
    </row>
    <row r="288" spans="1:13" x14ac:dyDescent="0.25">
      <c r="A288" s="21"/>
      <c r="B288" s="13"/>
      <c r="C288" s="13"/>
      <c r="D288" s="13"/>
      <c r="E288" s="22"/>
      <c r="F288" s="14"/>
      <c r="G288" s="14"/>
      <c r="H288" s="16" t="str">
        <f>IF(OR($D288="",$C288=""),"",ROUND(SUMIFS($J$4:$J287,$C$4:$C287,$C288),10))</f>
        <v/>
      </c>
      <c r="I288" s="15" t="str">
        <f>IF(OR($D288="",$C288=""),"",ROUND(SUMIFS($K$4:$K287,$C$4:$C287,$C288),8))</f>
        <v/>
      </c>
      <c r="J288" s="16" t="str">
        <f>IF(OR($D288="",$C288=""),"",IF(OR($D288="Buy",$D288="Reward"),SUM($E288),IF(OR($D288="Sell",$D288="Fee"),-SUM($E288),0)))</f>
        <v/>
      </c>
      <c r="K288" s="17" t="str">
        <f>IF(OR($D288="",$C288=""),"",IF($D288="Sell",IF(SUM($H288)&gt;0,-SUM($I288)*IF(SUM($E288)&gt;SUM($H288),SUM($H288),SUM($E288))/SUM($H288),-SUM($I288)),IF(OR($D288="Buy",$D288="Reward"),SUM($F288)+SUM($G288),0)))</f>
        <v/>
      </c>
      <c r="L288" s="17" t="str">
        <f>IF(OR($C288="",$D288&lt;&gt;"Sell"),"",IF(SUM($H288)&gt;0,SUM($F288)-SUM($G288)-SUM($I288)*IF(SUM($E288)&gt;SUM($H288),SUM($H288),SUM($E288))/SUM($H288),""))</f>
        <v/>
      </c>
      <c r="M288" s="20" t="str">
        <f>IF($D288="","",IF($C288="","Missing coin",IF(AND($D288&lt;&gt;"Buy",$D288&lt;&gt;"Sell",$D288&lt;&gt;"Fee",$D288&lt;&gt;"Reward",$D288&lt;&gt;"Transfer"),"Unknown type",IF(SUM($E288)&lt;=0,"Missing quantity",IF(COUNTIF('Portfolio'!$A$9:$A$58,$C288)=0,"Coin missing from the Portfolio tab",IF(AND($D288="Sell",SUM($E288)&gt;SUM($H288)+0.000000000001),"Sale larger than holdings",IF(AND($D288="Fee",SUM($E288)&gt;SUM($H288)+0.000000000001),"Fee larger than holdings",IF(AND(OR($D288="Buy",$D288="Sell"),SUM($F288)&lt;=0),"Missing amount",IF(AND(ISNUMBER($A288),SUM($A288)&lt;MAX($A$4:$A287)),"Date out of chronological order","OK")))))))))</f>
        <v/>
      </c>
    </row>
    <row r="289" spans="1:13" x14ac:dyDescent="0.25">
      <c r="A289" s="21"/>
      <c r="B289" s="13"/>
      <c r="C289" s="13"/>
      <c r="D289" s="13"/>
      <c r="E289" s="22"/>
      <c r="F289" s="14"/>
      <c r="G289" s="14"/>
      <c r="H289" s="16" t="str">
        <f>IF(OR($D289="",$C289=""),"",ROUND(SUMIFS($J$4:$J288,$C$4:$C288,$C289),10))</f>
        <v/>
      </c>
      <c r="I289" s="15" t="str">
        <f>IF(OR($D289="",$C289=""),"",ROUND(SUMIFS($K$4:$K288,$C$4:$C288,$C289),8))</f>
        <v/>
      </c>
      <c r="J289" s="16" t="str">
        <f>IF(OR($D289="",$C289=""),"",IF(OR($D289="Buy",$D289="Reward"),SUM($E289),IF(OR($D289="Sell",$D289="Fee"),-SUM($E289),0)))</f>
        <v/>
      </c>
      <c r="K289" s="17" t="str">
        <f>IF(OR($D289="",$C289=""),"",IF($D289="Sell",IF(SUM($H289)&gt;0,-SUM($I289)*IF(SUM($E289)&gt;SUM($H289),SUM($H289),SUM($E289))/SUM($H289),-SUM($I289)),IF(OR($D289="Buy",$D289="Reward"),SUM($F289)+SUM($G289),0)))</f>
        <v/>
      </c>
      <c r="L289" s="17" t="str">
        <f>IF(OR($C289="",$D289&lt;&gt;"Sell"),"",IF(SUM($H289)&gt;0,SUM($F289)-SUM($G289)-SUM($I289)*IF(SUM($E289)&gt;SUM($H289),SUM($H289),SUM($E289))/SUM($H289),""))</f>
        <v/>
      </c>
      <c r="M289" s="20" t="str">
        <f>IF($D289="","",IF($C289="","Missing coin",IF(AND($D289&lt;&gt;"Buy",$D289&lt;&gt;"Sell",$D289&lt;&gt;"Fee",$D289&lt;&gt;"Reward",$D289&lt;&gt;"Transfer"),"Unknown type",IF(SUM($E289)&lt;=0,"Missing quantity",IF(COUNTIF('Portfolio'!$A$9:$A$58,$C289)=0,"Coin missing from the Portfolio tab",IF(AND($D289="Sell",SUM($E289)&gt;SUM($H289)+0.000000000001),"Sale larger than holdings",IF(AND($D289="Fee",SUM($E289)&gt;SUM($H289)+0.000000000001),"Fee larger than holdings",IF(AND(OR($D289="Buy",$D289="Sell"),SUM($F289)&lt;=0),"Missing amount",IF(AND(ISNUMBER($A289),SUM($A289)&lt;MAX($A$4:$A288)),"Date out of chronological order","OK")))))))))</f>
        <v/>
      </c>
    </row>
    <row r="290" spans="1:13" x14ac:dyDescent="0.25">
      <c r="A290" s="21"/>
      <c r="B290" s="13"/>
      <c r="C290" s="13"/>
      <c r="D290" s="13"/>
      <c r="E290" s="22"/>
      <c r="F290" s="14"/>
      <c r="G290" s="14"/>
      <c r="H290" s="16" t="str">
        <f>IF(OR($D290="",$C290=""),"",ROUND(SUMIFS($J$4:$J289,$C$4:$C289,$C290),10))</f>
        <v/>
      </c>
      <c r="I290" s="15" t="str">
        <f>IF(OR($D290="",$C290=""),"",ROUND(SUMIFS($K$4:$K289,$C$4:$C289,$C290),8))</f>
        <v/>
      </c>
      <c r="J290" s="16" t="str">
        <f>IF(OR($D290="",$C290=""),"",IF(OR($D290="Buy",$D290="Reward"),SUM($E290),IF(OR($D290="Sell",$D290="Fee"),-SUM($E290),0)))</f>
        <v/>
      </c>
      <c r="K290" s="17" t="str">
        <f>IF(OR($D290="",$C290=""),"",IF($D290="Sell",IF(SUM($H290)&gt;0,-SUM($I290)*IF(SUM($E290)&gt;SUM($H290),SUM($H290),SUM($E290))/SUM($H290),-SUM($I290)),IF(OR($D290="Buy",$D290="Reward"),SUM($F290)+SUM($G290),0)))</f>
        <v/>
      </c>
      <c r="L290" s="17" t="str">
        <f>IF(OR($C290="",$D290&lt;&gt;"Sell"),"",IF(SUM($H290)&gt;0,SUM($F290)-SUM($G290)-SUM($I290)*IF(SUM($E290)&gt;SUM($H290),SUM($H290),SUM($E290))/SUM($H290),""))</f>
        <v/>
      </c>
      <c r="M290" s="20" t="str">
        <f>IF($D290="","",IF($C290="","Missing coin",IF(AND($D290&lt;&gt;"Buy",$D290&lt;&gt;"Sell",$D290&lt;&gt;"Fee",$D290&lt;&gt;"Reward",$D290&lt;&gt;"Transfer"),"Unknown type",IF(SUM($E290)&lt;=0,"Missing quantity",IF(COUNTIF('Portfolio'!$A$9:$A$58,$C290)=0,"Coin missing from the Portfolio tab",IF(AND($D290="Sell",SUM($E290)&gt;SUM($H290)+0.000000000001),"Sale larger than holdings",IF(AND($D290="Fee",SUM($E290)&gt;SUM($H290)+0.000000000001),"Fee larger than holdings",IF(AND(OR($D290="Buy",$D290="Sell"),SUM($F290)&lt;=0),"Missing amount",IF(AND(ISNUMBER($A290),SUM($A290)&lt;MAX($A$4:$A289)),"Date out of chronological order","OK")))))))))</f>
        <v/>
      </c>
    </row>
    <row r="291" spans="1:13" x14ac:dyDescent="0.25">
      <c r="A291" s="21"/>
      <c r="B291" s="13"/>
      <c r="C291" s="13"/>
      <c r="D291" s="13"/>
      <c r="E291" s="22"/>
      <c r="F291" s="14"/>
      <c r="G291" s="14"/>
      <c r="H291" s="16" t="str">
        <f>IF(OR($D291="",$C291=""),"",ROUND(SUMIFS($J$4:$J290,$C$4:$C290,$C291),10))</f>
        <v/>
      </c>
      <c r="I291" s="15" t="str">
        <f>IF(OR($D291="",$C291=""),"",ROUND(SUMIFS($K$4:$K290,$C$4:$C290,$C291),8))</f>
        <v/>
      </c>
      <c r="J291" s="16" t="str">
        <f>IF(OR($D291="",$C291=""),"",IF(OR($D291="Buy",$D291="Reward"),SUM($E291),IF(OR($D291="Sell",$D291="Fee"),-SUM($E291),0)))</f>
        <v/>
      </c>
      <c r="K291" s="17" t="str">
        <f>IF(OR($D291="",$C291=""),"",IF($D291="Sell",IF(SUM($H291)&gt;0,-SUM($I291)*IF(SUM($E291)&gt;SUM($H291),SUM($H291),SUM($E291))/SUM($H291),-SUM($I291)),IF(OR($D291="Buy",$D291="Reward"),SUM($F291)+SUM($G291),0)))</f>
        <v/>
      </c>
      <c r="L291" s="17" t="str">
        <f>IF(OR($C291="",$D291&lt;&gt;"Sell"),"",IF(SUM($H291)&gt;0,SUM($F291)-SUM($G291)-SUM($I291)*IF(SUM($E291)&gt;SUM($H291),SUM($H291),SUM($E291))/SUM($H291),""))</f>
        <v/>
      </c>
      <c r="M291" s="20" t="str">
        <f>IF($D291="","",IF($C291="","Missing coin",IF(AND($D291&lt;&gt;"Buy",$D291&lt;&gt;"Sell",$D291&lt;&gt;"Fee",$D291&lt;&gt;"Reward",$D291&lt;&gt;"Transfer"),"Unknown type",IF(SUM($E291)&lt;=0,"Missing quantity",IF(COUNTIF('Portfolio'!$A$9:$A$58,$C291)=0,"Coin missing from the Portfolio tab",IF(AND($D291="Sell",SUM($E291)&gt;SUM($H291)+0.000000000001),"Sale larger than holdings",IF(AND($D291="Fee",SUM($E291)&gt;SUM($H291)+0.000000000001),"Fee larger than holdings",IF(AND(OR($D291="Buy",$D291="Sell"),SUM($F291)&lt;=0),"Missing amount",IF(AND(ISNUMBER($A291),SUM($A291)&lt;MAX($A$4:$A290)),"Date out of chronological order","OK")))))))))</f>
        <v/>
      </c>
    </row>
    <row r="292" spans="1:13" x14ac:dyDescent="0.25">
      <c r="A292" s="21"/>
      <c r="B292" s="13"/>
      <c r="C292" s="13"/>
      <c r="D292" s="13"/>
      <c r="E292" s="22"/>
      <c r="F292" s="14"/>
      <c r="G292" s="14"/>
      <c r="H292" s="16" t="str">
        <f>IF(OR($D292="",$C292=""),"",ROUND(SUMIFS($J$4:$J291,$C$4:$C291,$C292),10))</f>
        <v/>
      </c>
      <c r="I292" s="15" t="str">
        <f>IF(OR($D292="",$C292=""),"",ROUND(SUMIFS($K$4:$K291,$C$4:$C291,$C292),8))</f>
        <v/>
      </c>
      <c r="J292" s="16" t="str">
        <f>IF(OR($D292="",$C292=""),"",IF(OR($D292="Buy",$D292="Reward"),SUM($E292),IF(OR($D292="Sell",$D292="Fee"),-SUM($E292),0)))</f>
        <v/>
      </c>
      <c r="K292" s="17" t="str">
        <f>IF(OR($D292="",$C292=""),"",IF($D292="Sell",IF(SUM($H292)&gt;0,-SUM($I292)*IF(SUM($E292)&gt;SUM($H292),SUM($H292),SUM($E292))/SUM($H292),-SUM($I292)),IF(OR($D292="Buy",$D292="Reward"),SUM($F292)+SUM($G292),0)))</f>
        <v/>
      </c>
      <c r="L292" s="17" t="str">
        <f>IF(OR($C292="",$D292&lt;&gt;"Sell"),"",IF(SUM($H292)&gt;0,SUM($F292)-SUM($G292)-SUM($I292)*IF(SUM($E292)&gt;SUM($H292),SUM($H292),SUM($E292))/SUM($H292),""))</f>
        <v/>
      </c>
      <c r="M292" s="20" t="str">
        <f>IF($D292="","",IF($C292="","Missing coin",IF(AND($D292&lt;&gt;"Buy",$D292&lt;&gt;"Sell",$D292&lt;&gt;"Fee",$D292&lt;&gt;"Reward",$D292&lt;&gt;"Transfer"),"Unknown type",IF(SUM($E292)&lt;=0,"Missing quantity",IF(COUNTIF('Portfolio'!$A$9:$A$58,$C292)=0,"Coin missing from the Portfolio tab",IF(AND($D292="Sell",SUM($E292)&gt;SUM($H292)+0.000000000001),"Sale larger than holdings",IF(AND($D292="Fee",SUM($E292)&gt;SUM($H292)+0.000000000001),"Fee larger than holdings",IF(AND(OR($D292="Buy",$D292="Sell"),SUM($F292)&lt;=0),"Missing amount",IF(AND(ISNUMBER($A292),SUM($A292)&lt;MAX($A$4:$A291)),"Date out of chronological order","OK")))))))))</f>
        <v/>
      </c>
    </row>
    <row r="293" spans="1:13" x14ac:dyDescent="0.25">
      <c r="A293" s="21"/>
      <c r="B293" s="13"/>
      <c r="C293" s="13"/>
      <c r="D293" s="13"/>
      <c r="E293" s="22"/>
      <c r="F293" s="14"/>
      <c r="G293" s="14"/>
      <c r="H293" s="16" t="str">
        <f>IF(OR($D293="",$C293=""),"",ROUND(SUMIFS($J$4:$J292,$C$4:$C292,$C293),10))</f>
        <v/>
      </c>
      <c r="I293" s="15" t="str">
        <f>IF(OR($D293="",$C293=""),"",ROUND(SUMIFS($K$4:$K292,$C$4:$C292,$C293),8))</f>
        <v/>
      </c>
      <c r="J293" s="16" t="str">
        <f>IF(OR($D293="",$C293=""),"",IF(OR($D293="Buy",$D293="Reward"),SUM($E293),IF(OR($D293="Sell",$D293="Fee"),-SUM($E293),0)))</f>
        <v/>
      </c>
      <c r="K293" s="17" t="str">
        <f>IF(OR($D293="",$C293=""),"",IF($D293="Sell",IF(SUM($H293)&gt;0,-SUM($I293)*IF(SUM($E293)&gt;SUM($H293),SUM($H293),SUM($E293))/SUM($H293),-SUM($I293)),IF(OR($D293="Buy",$D293="Reward"),SUM($F293)+SUM($G293),0)))</f>
        <v/>
      </c>
      <c r="L293" s="17" t="str">
        <f>IF(OR($C293="",$D293&lt;&gt;"Sell"),"",IF(SUM($H293)&gt;0,SUM($F293)-SUM($G293)-SUM($I293)*IF(SUM($E293)&gt;SUM($H293),SUM($H293),SUM($E293))/SUM($H293),""))</f>
        <v/>
      </c>
      <c r="M293" s="20" t="str">
        <f>IF($D293="","",IF($C293="","Missing coin",IF(AND($D293&lt;&gt;"Buy",$D293&lt;&gt;"Sell",$D293&lt;&gt;"Fee",$D293&lt;&gt;"Reward",$D293&lt;&gt;"Transfer"),"Unknown type",IF(SUM($E293)&lt;=0,"Missing quantity",IF(COUNTIF('Portfolio'!$A$9:$A$58,$C293)=0,"Coin missing from the Portfolio tab",IF(AND($D293="Sell",SUM($E293)&gt;SUM($H293)+0.000000000001),"Sale larger than holdings",IF(AND($D293="Fee",SUM($E293)&gt;SUM($H293)+0.000000000001),"Fee larger than holdings",IF(AND(OR($D293="Buy",$D293="Sell"),SUM($F293)&lt;=0),"Missing amount",IF(AND(ISNUMBER($A293),SUM($A293)&lt;MAX($A$4:$A292)),"Date out of chronological order","OK")))))))))</f>
        <v/>
      </c>
    </row>
    <row r="294" spans="1:13" x14ac:dyDescent="0.25">
      <c r="A294" s="21"/>
      <c r="B294" s="13"/>
      <c r="C294" s="13"/>
      <c r="D294" s="13"/>
      <c r="E294" s="22"/>
      <c r="F294" s="14"/>
      <c r="G294" s="14"/>
      <c r="H294" s="16" t="str">
        <f>IF(OR($D294="",$C294=""),"",ROUND(SUMIFS($J$4:$J293,$C$4:$C293,$C294),10))</f>
        <v/>
      </c>
      <c r="I294" s="15" t="str">
        <f>IF(OR($D294="",$C294=""),"",ROUND(SUMIFS($K$4:$K293,$C$4:$C293,$C294),8))</f>
        <v/>
      </c>
      <c r="J294" s="16" t="str">
        <f>IF(OR($D294="",$C294=""),"",IF(OR($D294="Buy",$D294="Reward"),SUM($E294),IF(OR($D294="Sell",$D294="Fee"),-SUM($E294),0)))</f>
        <v/>
      </c>
      <c r="K294" s="17" t="str">
        <f>IF(OR($D294="",$C294=""),"",IF($D294="Sell",IF(SUM($H294)&gt;0,-SUM($I294)*IF(SUM($E294)&gt;SUM($H294),SUM($H294),SUM($E294))/SUM($H294),-SUM($I294)),IF(OR($D294="Buy",$D294="Reward"),SUM($F294)+SUM($G294),0)))</f>
        <v/>
      </c>
      <c r="L294" s="17" t="str">
        <f>IF(OR($C294="",$D294&lt;&gt;"Sell"),"",IF(SUM($H294)&gt;0,SUM($F294)-SUM($G294)-SUM($I294)*IF(SUM($E294)&gt;SUM($H294),SUM($H294),SUM($E294))/SUM($H294),""))</f>
        <v/>
      </c>
      <c r="M294" s="20" t="str">
        <f>IF($D294="","",IF($C294="","Missing coin",IF(AND($D294&lt;&gt;"Buy",$D294&lt;&gt;"Sell",$D294&lt;&gt;"Fee",$D294&lt;&gt;"Reward",$D294&lt;&gt;"Transfer"),"Unknown type",IF(SUM($E294)&lt;=0,"Missing quantity",IF(COUNTIF('Portfolio'!$A$9:$A$58,$C294)=0,"Coin missing from the Portfolio tab",IF(AND($D294="Sell",SUM($E294)&gt;SUM($H294)+0.000000000001),"Sale larger than holdings",IF(AND($D294="Fee",SUM($E294)&gt;SUM($H294)+0.000000000001),"Fee larger than holdings",IF(AND(OR($D294="Buy",$D294="Sell"),SUM($F294)&lt;=0),"Missing amount",IF(AND(ISNUMBER($A294),SUM($A294)&lt;MAX($A$4:$A293)),"Date out of chronological order","OK")))))))))</f>
        <v/>
      </c>
    </row>
    <row r="295" spans="1:13" x14ac:dyDescent="0.25">
      <c r="A295" s="21"/>
      <c r="B295" s="13"/>
      <c r="C295" s="13"/>
      <c r="D295" s="13"/>
      <c r="E295" s="22"/>
      <c r="F295" s="14"/>
      <c r="G295" s="14"/>
      <c r="H295" s="16" t="str">
        <f>IF(OR($D295="",$C295=""),"",ROUND(SUMIFS($J$4:$J294,$C$4:$C294,$C295),10))</f>
        <v/>
      </c>
      <c r="I295" s="15" t="str">
        <f>IF(OR($D295="",$C295=""),"",ROUND(SUMIFS($K$4:$K294,$C$4:$C294,$C295),8))</f>
        <v/>
      </c>
      <c r="J295" s="16" t="str">
        <f>IF(OR($D295="",$C295=""),"",IF(OR($D295="Buy",$D295="Reward"),SUM($E295),IF(OR($D295="Sell",$D295="Fee"),-SUM($E295),0)))</f>
        <v/>
      </c>
      <c r="K295" s="17" t="str">
        <f>IF(OR($D295="",$C295=""),"",IF($D295="Sell",IF(SUM($H295)&gt;0,-SUM($I295)*IF(SUM($E295)&gt;SUM($H295),SUM($H295),SUM($E295))/SUM($H295),-SUM($I295)),IF(OR($D295="Buy",$D295="Reward"),SUM($F295)+SUM($G295),0)))</f>
        <v/>
      </c>
      <c r="L295" s="17" t="str">
        <f>IF(OR($C295="",$D295&lt;&gt;"Sell"),"",IF(SUM($H295)&gt;0,SUM($F295)-SUM($G295)-SUM($I295)*IF(SUM($E295)&gt;SUM($H295),SUM($H295),SUM($E295))/SUM($H295),""))</f>
        <v/>
      </c>
      <c r="M295" s="20" t="str">
        <f>IF($D295="","",IF($C295="","Missing coin",IF(AND($D295&lt;&gt;"Buy",$D295&lt;&gt;"Sell",$D295&lt;&gt;"Fee",$D295&lt;&gt;"Reward",$D295&lt;&gt;"Transfer"),"Unknown type",IF(SUM($E295)&lt;=0,"Missing quantity",IF(COUNTIF('Portfolio'!$A$9:$A$58,$C295)=0,"Coin missing from the Portfolio tab",IF(AND($D295="Sell",SUM($E295)&gt;SUM($H295)+0.000000000001),"Sale larger than holdings",IF(AND($D295="Fee",SUM($E295)&gt;SUM($H295)+0.000000000001),"Fee larger than holdings",IF(AND(OR($D295="Buy",$D295="Sell"),SUM($F295)&lt;=0),"Missing amount",IF(AND(ISNUMBER($A295),SUM($A295)&lt;MAX($A$4:$A294)),"Date out of chronological order","OK")))))))))</f>
        <v/>
      </c>
    </row>
    <row r="296" spans="1:13" x14ac:dyDescent="0.25">
      <c r="A296" s="21"/>
      <c r="B296" s="13"/>
      <c r="C296" s="13"/>
      <c r="D296" s="13"/>
      <c r="E296" s="22"/>
      <c r="F296" s="14"/>
      <c r="G296" s="14"/>
      <c r="H296" s="16" t="str">
        <f>IF(OR($D296="",$C296=""),"",ROUND(SUMIFS($J$4:$J295,$C$4:$C295,$C296),10))</f>
        <v/>
      </c>
      <c r="I296" s="15" t="str">
        <f>IF(OR($D296="",$C296=""),"",ROUND(SUMIFS($K$4:$K295,$C$4:$C295,$C296),8))</f>
        <v/>
      </c>
      <c r="J296" s="16" t="str">
        <f>IF(OR($D296="",$C296=""),"",IF(OR($D296="Buy",$D296="Reward"),SUM($E296),IF(OR($D296="Sell",$D296="Fee"),-SUM($E296),0)))</f>
        <v/>
      </c>
      <c r="K296" s="17" t="str">
        <f>IF(OR($D296="",$C296=""),"",IF($D296="Sell",IF(SUM($H296)&gt;0,-SUM($I296)*IF(SUM($E296)&gt;SUM($H296),SUM($H296),SUM($E296))/SUM($H296),-SUM($I296)),IF(OR($D296="Buy",$D296="Reward"),SUM($F296)+SUM($G296),0)))</f>
        <v/>
      </c>
      <c r="L296" s="17" t="str">
        <f>IF(OR($C296="",$D296&lt;&gt;"Sell"),"",IF(SUM($H296)&gt;0,SUM($F296)-SUM($G296)-SUM($I296)*IF(SUM($E296)&gt;SUM($H296),SUM($H296),SUM($E296))/SUM($H296),""))</f>
        <v/>
      </c>
      <c r="M296" s="20" t="str">
        <f>IF($D296="","",IF($C296="","Missing coin",IF(AND($D296&lt;&gt;"Buy",$D296&lt;&gt;"Sell",$D296&lt;&gt;"Fee",$D296&lt;&gt;"Reward",$D296&lt;&gt;"Transfer"),"Unknown type",IF(SUM($E296)&lt;=0,"Missing quantity",IF(COUNTIF('Portfolio'!$A$9:$A$58,$C296)=0,"Coin missing from the Portfolio tab",IF(AND($D296="Sell",SUM($E296)&gt;SUM($H296)+0.000000000001),"Sale larger than holdings",IF(AND($D296="Fee",SUM($E296)&gt;SUM($H296)+0.000000000001),"Fee larger than holdings",IF(AND(OR($D296="Buy",$D296="Sell"),SUM($F296)&lt;=0),"Missing amount",IF(AND(ISNUMBER($A296),SUM($A296)&lt;MAX($A$4:$A295)),"Date out of chronological order","OK")))))))))</f>
        <v/>
      </c>
    </row>
    <row r="297" spans="1:13" x14ac:dyDescent="0.25">
      <c r="A297" s="21"/>
      <c r="B297" s="13"/>
      <c r="C297" s="13"/>
      <c r="D297" s="13"/>
      <c r="E297" s="22"/>
      <c r="F297" s="14"/>
      <c r="G297" s="14"/>
      <c r="H297" s="16" t="str">
        <f>IF(OR($D297="",$C297=""),"",ROUND(SUMIFS($J$4:$J296,$C$4:$C296,$C297),10))</f>
        <v/>
      </c>
      <c r="I297" s="15" t="str">
        <f>IF(OR($D297="",$C297=""),"",ROUND(SUMIFS($K$4:$K296,$C$4:$C296,$C297),8))</f>
        <v/>
      </c>
      <c r="J297" s="16" t="str">
        <f>IF(OR($D297="",$C297=""),"",IF(OR($D297="Buy",$D297="Reward"),SUM($E297),IF(OR($D297="Sell",$D297="Fee"),-SUM($E297),0)))</f>
        <v/>
      </c>
      <c r="K297" s="17" t="str">
        <f>IF(OR($D297="",$C297=""),"",IF($D297="Sell",IF(SUM($H297)&gt;0,-SUM($I297)*IF(SUM($E297)&gt;SUM($H297),SUM($H297),SUM($E297))/SUM($H297),-SUM($I297)),IF(OR($D297="Buy",$D297="Reward"),SUM($F297)+SUM($G297),0)))</f>
        <v/>
      </c>
      <c r="L297" s="17" t="str">
        <f>IF(OR($C297="",$D297&lt;&gt;"Sell"),"",IF(SUM($H297)&gt;0,SUM($F297)-SUM($G297)-SUM($I297)*IF(SUM($E297)&gt;SUM($H297),SUM($H297),SUM($E297))/SUM($H297),""))</f>
        <v/>
      </c>
      <c r="M297" s="20" t="str">
        <f>IF($D297="","",IF($C297="","Missing coin",IF(AND($D297&lt;&gt;"Buy",$D297&lt;&gt;"Sell",$D297&lt;&gt;"Fee",$D297&lt;&gt;"Reward",$D297&lt;&gt;"Transfer"),"Unknown type",IF(SUM($E297)&lt;=0,"Missing quantity",IF(COUNTIF('Portfolio'!$A$9:$A$58,$C297)=0,"Coin missing from the Portfolio tab",IF(AND($D297="Sell",SUM($E297)&gt;SUM($H297)+0.000000000001),"Sale larger than holdings",IF(AND($D297="Fee",SUM($E297)&gt;SUM($H297)+0.000000000001),"Fee larger than holdings",IF(AND(OR($D297="Buy",$D297="Sell"),SUM($F297)&lt;=0),"Missing amount",IF(AND(ISNUMBER($A297),SUM($A297)&lt;MAX($A$4:$A296)),"Date out of chronological order","OK")))))))))</f>
        <v/>
      </c>
    </row>
    <row r="298" spans="1:13" x14ac:dyDescent="0.25">
      <c r="A298" s="21"/>
      <c r="B298" s="13"/>
      <c r="C298" s="13"/>
      <c r="D298" s="13"/>
      <c r="E298" s="22"/>
      <c r="F298" s="14"/>
      <c r="G298" s="14"/>
      <c r="H298" s="16" t="str">
        <f>IF(OR($D298="",$C298=""),"",ROUND(SUMIFS($J$4:$J297,$C$4:$C297,$C298),10))</f>
        <v/>
      </c>
      <c r="I298" s="15" t="str">
        <f>IF(OR($D298="",$C298=""),"",ROUND(SUMIFS($K$4:$K297,$C$4:$C297,$C298),8))</f>
        <v/>
      </c>
      <c r="J298" s="16" t="str">
        <f>IF(OR($D298="",$C298=""),"",IF(OR($D298="Buy",$D298="Reward"),SUM($E298),IF(OR($D298="Sell",$D298="Fee"),-SUM($E298),0)))</f>
        <v/>
      </c>
      <c r="K298" s="17" t="str">
        <f>IF(OR($D298="",$C298=""),"",IF($D298="Sell",IF(SUM($H298)&gt;0,-SUM($I298)*IF(SUM($E298)&gt;SUM($H298),SUM($H298),SUM($E298))/SUM($H298),-SUM($I298)),IF(OR($D298="Buy",$D298="Reward"),SUM($F298)+SUM($G298),0)))</f>
        <v/>
      </c>
      <c r="L298" s="17" t="str">
        <f>IF(OR($C298="",$D298&lt;&gt;"Sell"),"",IF(SUM($H298)&gt;0,SUM($F298)-SUM($G298)-SUM($I298)*IF(SUM($E298)&gt;SUM($H298),SUM($H298),SUM($E298))/SUM($H298),""))</f>
        <v/>
      </c>
      <c r="M298" s="20" t="str">
        <f>IF($D298="","",IF($C298="","Missing coin",IF(AND($D298&lt;&gt;"Buy",$D298&lt;&gt;"Sell",$D298&lt;&gt;"Fee",$D298&lt;&gt;"Reward",$D298&lt;&gt;"Transfer"),"Unknown type",IF(SUM($E298)&lt;=0,"Missing quantity",IF(COUNTIF('Portfolio'!$A$9:$A$58,$C298)=0,"Coin missing from the Portfolio tab",IF(AND($D298="Sell",SUM($E298)&gt;SUM($H298)+0.000000000001),"Sale larger than holdings",IF(AND($D298="Fee",SUM($E298)&gt;SUM($H298)+0.000000000001),"Fee larger than holdings",IF(AND(OR($D298="Buy",$D298="Sell"),SUM($F298)&lt;=0),"Missing amount",IF(AND(ISNUMBER($A298),SUM($A298)&lt;MAX($A$4:$A297)),"Date out of chronological order","OK")))))))))</f>
        <v/>
      </c>
    </row>
    <row r="299" spans="1:13" x14ac:dyDescent="0.25">
      <c r="A299" s="21"/>
      <c r="B299" s="13"/>
      <c r="C299" s="13"/>
      <c r="D299" s="13"/>
      <c r="E299" s="22"/>
      <c r="F299" s="14"/>
      <c r="G299" s="14"/>
      <c r="H299" s="16" t="str">
        <f>IF(OR($D299="",$C299=""),"",ROUND(SUMIFS($J$4:$J298,$C$4:$C298,$C299),10))</f>
        <v/>
      </c>
      <c r="I299" s="15" t="str">
        <f>IF(OR($D299="",$C299=""),"",ROUND(SUMIFS($K$4:$K298,$C$4:$C298,$C299),8))</f>
        <v/>
      </c>
      <c r="J299" s="16" t="str">
        <f>IF(OR($D299="",$C299=""),"",IF(OR($D299="Buy",$D299="Reward"),SUM($E299),IF(OR($D299="Sell",$D299="Fee"),-SUM($E299),0)))</f>
        <v/>
      </c>
      <c r="K299" s="17" t="str">
        <f>IF(OR($D299="",$C299=""),"",IF($D299="Sell",IF(SUM($H299)&gt;0,-SUM($I299)*IF(SUM($E299)&gt;SUM($H299),SUM($H299),SUM($E299))/SUM($H299),-SUM($I299)),IF(OR($D299="Buy",$D299="Reward"),SUM($F299)+SUM($G299),0)))</f>
        <v/>
      </c>
      <c r="L299" s="17" t="str">
        <f>IF(OR($C299="",$D299&lt;&gt;"Sell"),"",IF(SUM($H299)&gt;0,SUM($F299)-SUM($G299)-SUM($I299)*IF(SUM($E299)&gt;SUM($H299),SUM($H299),SUM($E299))/SUM($H299),""))</f>
        <v/>
      </c>
      <c r="M299" s="20" t="str">
        <f>IF($D299="","",IF($C299="","Missing coin",IF(AND($D299&lt;&gt;"Buy",$D299&lt;&gt;"Sell",$D299&lt;&gt;"Fee",$D299&lt;&gt;"Reward",$D299&lt;&gt;"Transfer"),"Unknown type",IF(SUM($E299)&lt;=0,"Missing quantity",IF(COUNTIF('Portfolio'!$A$9:$A$58,$C299)=0,"Coin missing from the Portfolio tab",IF(AND($D299="Sell",SUM($E299)&gt;SUM($H299)+0.000000000001),"Sale larger than holdings",IF(AND($D299="Fee",SUM($E299)&gt;SUM($H299)+0.000000000001),"Fee larger than holdings",IF(AND(OR($D299="Buy",$D299="Sell"),SUM($F299)&lt;=0),"Missing amount",IF(AND(ISNUMBER($A299),SUM($A299)&lt;MAX($A$4:$A298)),"Date out of chronological order","OK")))))))))</f>
        <v/>
      </c>
    </row>
    <row r="300" spans="1:13" x14ac:dyDescent="0.25">
      <c r="A300" s="21"/>
      <c r="B300" s="13"/>
      <c r="C300" s="13"/>
      <c r="D300" s="13"/>
      <c r="E300" s="22"/>
      <c r="F300" s="14"/>
      <c r="G300" s="14"/>
      <c r="H300" s="16" t="str">
        <f>IF(OR($D300="",$C300=""),"",ROUND(SUMIFS($J$4:$J299,$C$4:$C299,$C300),10))</f>
        <v/>
      </c>
      <c r="I300" s="15" t="str">
        <f>IF(OR($D300="",$C300=""),"",ROUND(SUMIFS($K$4:$K299,$C$4:$C299,$C300),8))</f>
        <v/>
      </c>
      <c r="J300" s="16" t="str">
        <f>IF(OR($D300="",$C300=""),"",IF(OR($D300="Buy",$D300="Reward"),SUM($E300),IF(OR($D300="Sell",$D300="Fee"),-SUM($E300),0)))</f>
        <v/>
      </c>
      <c r="K300" s="17" t="str">
        <f>IF(OR($D300="",$C300=""),"",IF($D300="Sell",IF(SUM($H300)&gt;0,-SUM($I300)*IF(SUM($E300)&gt;SUM($H300),SUM($H300),SUM($E300))/SUM($H300),-SUM($I300)),IF(OR($D300="Buy",$D300="Reward"),SUM($F300)+SUM($G300),0)))</f>
        <v/>
      </c>
      <c r="L300" s="17" t="str">
        <f>IF(OR($C300="",$D300&lt;&gt;"Sell"),"",IF(SUM($H300)&gt;0,SUM($F300)-SUM($G300)-SUM($I300)*IF(SUM($E300)&gt;SUM($H300),SUM($H300),SUM($E300))/SUM($H300),""))</f>
        <v/>
      </c>
      <c r="M300" s="20" t="str">
        <f>IF($D300="","",IF($C300="","Missing coin",IF(AND($D300&lt;&gt;"Buy",$D300&lt;&gt;"Sell",$D300&lt;&gt;"Fee",$D300&lt;&gt;"Reward",$D300&lt;&gt;"Transfer"),"Unknown type",IF(SUM($E300)&lt;=0,"Missing quantity",IF(COUNTIF('Portfolio'!$A$9:$A$58,$C300)=0,"Coin missing from the Portfolio tab",IF(AND($D300="Sell",SUM($E300)&gt;SUM($H300)+0.000000000001),"Sale larger than holdings",IF(AND($D300="Fee",SUM($E300)&gt;SUM($H300)+0.000000000001),"Fee larger than holdings",IF(AND(OR($D300="Buy",$D300="Sell"),SUM($F300)&lt;=0),"Missing amount",IF(AND(ISNUMBER($A300),SUM($A300)&lt;MAX($A$4:$A299)),"Date out of chronological order","OK")))))))))</f>
        <v/>
      </c>
    </row>
    <row r="301" spans="1:13" x14ac:dyDescent="0.25">
      <c r="A301" s="21"/>
      <c r="B301" s="13"/>
      <c r="C301" s="13"/>
      <c r="D301" s="13"/>
      <c r="E301" s="22"/>
      <c r="F301" s="14"/>
      <c r="G301" s="14"/>
      <c r="H301" s="16" t="str">
        <f>IF(OR($D301="",$C301=""),"",ROUND(SUMIFS($J$4:$J300,$C$4:$C300,$C301),10))</f>
        <v/>
      </c>
      <c r="I301" s="15" t="str">
        <f>IF(OR($D301="",$C301=""),"",ROUND(SUMIFS($K$4:$K300,$C$4:$C300,$C301),8))</f>
        <v/>
      </c>
      <c r="J301" s="16" t="str">
        <f>IF(OR($D301="",$C301=""),"",IF(OR($D301="Buy",$D301="Reward"),SUM($E301),IF(OR($D301="Sell",$D301="Fee"),-SUM($E301),0)))</f>
        <v/>
      </c>
      <c r="K301" s="17" t="str">
        <f>IF(OR($D301="",$C301=""),"",IF($D301="Sell",IF(SUM($H301)&gt;0,-SUM($I301)*IF(SUM($E301)&gt;SUM($H301),SUM($H301),SUM($E301))/SUM($H301),-SUM($I301)),IF(OR($D301="Buy",$D301="Reward"),SUM($F301)+SUM($G301),0)))</f>
        <v/>
      </c>
      <c r="L301" s="17" t="str">
        <f>IF(OR($C301="",$D301&lt;&gt;"Sell"),"",IF(SUM($H301)&gt;0,SUM($F301)-SUM($G301)-SUM($I301)*IF(SUM($E301)&gt;SUM($H301),SUM($H301),SUM($E301))/SUM($H301),""))</f>
        <v/>
      </c>
      <c r="M301" s="20" t="str">
        <f>IF($D301="","",IF($C301="","Missing coin",IF(AND($D301&lt;&gt;"Buy",$D301&lt;&gt;"Sell",$D301&lt;&gt;"Fee",$D301&lt;&gt;"Reward",$D301&lt;&gt;"Transfer"),"Unknown type",IF(SUM($E301)&lt;=0,"Missing quantity",IF(COUNTIF('Portfolio'!$A$9:$A$58,$C301)=0,"Coin missing from the Portfolio tab",IF(AND($D301="Sell",SUM($E301)&gt;SUM($H301)+0.000000000001),"Sale larger than holdings",IF(AND($D301="Fee",SUM($E301)&gt;SUM($H301)+0.000000000001),"Fee larger than holdings",IF(AND(OR($D301="Buy",$D301="Sell"),SUM($F301)&lt;=0),"Missing amount",IF(AND(ISNUMBER($A301),SUM($A301)&lt;MAX($A$4:$A300)),"Date out of chronological order","OK")))))))))</f>
        <v/>
      </c>
    </row>
    <row r="302" spans="1:13" x14ac:dyDescent="0.25">
      <c r="A302" s="21"/>
      <c r="B302" s="13"/>
      <c r="C302" s="13"/>
      <c r="D302" s="13"/>
      <c r="E302" s="22"/>
      <c r="F302" s="14"/>
      <c r="G302" s="14"/>
      <c r="H302" s="16" t="str">
        <f>IF(OR($D302="",$C302=""),"",ROUND(SUMIFS($J$4:$J301,$C$4:$C301,$C302),10))</f>
        <v/>
      </c>
      <c r="I302" s="15" t="str">
        <f>IF(OR($D302="",$C302=""),"",ROUND(SUMIFS($K$4:$K301,$C$4:$C301,$C302),8))</f>
        <v/>
      </c>
      <c r="J302" s="16" t="str">
        <f>IF(OR($D302="",$C302=""),"",IF(OR($D302="Buy",$D302="Reward"),SUM($E302),IF(OR($D302="Sell",$D302="Fee"),-SUM($E302),0)))</f>
        <v/>
      </c>
      <c r="K302" s="17" t="str">
        <f>IF(OR($D302="",$C302=""),"",IF($D302="Sell",IF(SUM($H302)&gt;0,-SUM($I302)*IF(SUM($E302)&gt;SUM($H302),SUM($H302),SUM($E302))/SUM($H302),-SUM($I302)),IF(OR($D302="Buy",$D302="Reward"),SUM($F302)+SUM($G302),0)))</f>
        <v/>
      </c>
      <c r="L302" s="17" t="str">
        <f>IF(OR($C302="",$D302&lt;&gt;"Sell"),"",IF(SUM($H302)&gt;0,SUM($F302)-SUM($G302)-SUM($I302)*IF(SUM($E302)&gt;SUM($H302),SUM($H302),SUM($E302))/SUM($H302),""))</f>
        <v/>
      </c>
      <c r="M302" s="20" t="str">
        <f>IF($D302="","",IF($C302="","Missing coin",IF(AND($D302&lt;&gt;"Buy",$D302&lt;&gt;"Sell",$D302&lt;&gt;"Fee",$D302&lt;&gt;"Reward",$D302&lt;&gt;"Transfer"),"Unknown type",IF(SUM($E302)&lt;=0,"Missing quantity",IF(COUNTIF('Portfolio'!$A$9:$A$58,$C302)=0,"Coin missing from the Portfolio tab",IF(AND($D302="Sell",SUM($E302)&gt;SUM($H302)+0.000000000001),"Sale larger than holdings",IF(AND($D302="Fee",SUM($E302)&gt;SUM($H302)+0.000000000001),"Fee larger than holdings",IF(AND(OR($D302="Buy",$D302="Sell"),SUM($F302)&lt;=0),"Missing amount",IF(AND(ISNUMBER($A302),SUM($A302)&lt;MAX($A$4:$A301)),"Date out of chronological order","OK")))))))))</f>
        <v/>
      </c>
    </row>
    <row r="303" spans="1:13" x14ac:dyDescent="0.25">
      <c r="A303" s="21"/>
      <c r="B303" s="13"/>
      <c r="C303" s="13"/>
      <c r="D303" s="13"/>
      <c r="E303" s="22"/>
      <c r="F303" s="14"/>
      <c r="G303" s="14"/>
      <c r="H303" s="16" t="str">
        <f>IF(OR($D303="",$C303=""),"",ROUND(SUMIFS($J$4:$J302,$C$4:$C302,$C303),10))</f>
        <v/>
      </c>
      <c r="I303" s="15" t="str">
        <f>IF(OR($D303="",$C303=""),"",ROUND(SUMIFS($K$4:$K302,$C$4:$C302,$C303),8))</f>
        <v/>
      </c>
      <c r="J303" s="16" t="str">
        <f>IF(OR($D303="",$C303=""),"",IF(OR($D303="Buy",$D303="Reward"),SUM($E303),IF(OR($D303="Sell",$D303="Fee"),-SUM($E303),0)))</f>
        <v/>
      </c>
      <c r="K303" s="17" t="str">
        <f>IF(OR($D303="",$C303=""),"",IF($D303="Sell",IF(SUM($H303)&gt;0,-SUM($I303)*IF(SUM($E303)&gt;SUM($H303),SUM($H303),SUM($E303))/SUM($H303),-SUM($I303)),IF(OR($D303="Buy",$D303="Reward"),SUM($F303)+SUM($G303),0)))</f>
        <v/>
      </c>
      <c r="L303" s="17" t="str">
        <f>IF(OR($C303="",$D303&lt;&gt;"Sell"),"",IF(SUM($H303)&gt;0,SUM($F303)-SUM($G303)-SUM($I303)*IF(SUM($E303)&gt;SUM($H303),SUM($H303),SUM($E303))/SUM($H303),""))</f>
        <v/>
      </c>
      <c r="M303" s="20" t="str">
        <f>IF($D303="","",IF($C303="","Missing coin",IF(AND($D303&lt;&gt;"Buy",$D303&lt;&gt;"Sell",$D303&lt;&gt;"Fee",$D303&lt;&gt;"Reward",$D303&lt;&gt;"Transfer"),"Unknown type",IF(SUM($E303)&lt;=0,"Missing quantity",IF(COUNTIF('Portfolio'!$A$9:$A$58,$C303)=0,"Coin missing from the Portfolio tab",IF(AND($D303="Sell",SUM($E303)&gt;SUM($H303)+0.000000000001),"Sale larger than holdings",IF(AND($D303="Fee",SUM($E303)&gt;SUM($H303)+0.000000000001),"Fee larger than holdings",IF(AND(OR($D303="Buy",$D303="Sell"),SUM($F303)&lt;=0),"Missing amount",IF(AND(ISNUMBER($A303),SUM($A303)&lt;MAX($A$4:$A302)),"Date out of chronological order","OK")))))))))</f>
        <v/>
      </c>
    </row>
    <row r="304" spans="1:13" x14ac:dyDescent="0.25">
      <c r="A304" s="21"/>
      <c r="B304" s="13"/>
      <c r="C304" s="13"/>
      <c r="D304" s="13"/>
      <c r="E304" s="22"/>
      <c r="F304" s="14"/>
      <c r="G304" s="14"/>
      <c r="H304" s="16" t="str">
        <f>IF(OR($D304="",$C304=""),"",ROUND(SUMIFS($J$4:$J303,$C$4:$C303,$C304),10))</f>
        <v/>
      </c>
      <c r="I304" s="15" t="str">
        <f>IF(OR($D304="",$C304=""),"",ROUND(SUMIFS($K$4:$K303,$C$4:$C303,$C304),8))</f>
        <v/>
      </c>
      <c r="J304" s="16" t="str">
        <f>IF(OR($D304="",$C304=""),"",IF(OR($D304="Buy",$D304="Reward"),SUM($E304),IF(OR($D304="Sell",$D304="Fee"),-SUM($E304),0)))</f>
        <v/>
      </c>
      <c r="K304" s="17" t="str">
        <f>IF(OR($D304="",$C304=""),"",IF($D304="Sell",IF(SUM($H304)&gt;0,-SUM($I304)*IF(SUM($E304)&gt;SUM($H304),SUM($H304),SUM($E304))/SUM($H304),-SUM($I304)),IF(OR($D304="Buy",$D304="Reward"),SUM($F304)+SUM($G304),0)))</f>
        <v/>
      </c>
      <c r="L304" s="17" t="str">
        <f>IF(OR($C304="",$D304&lt;&gt;"Sell"),"",IF(SUM($H304)&gt;0,SUM($F304)-SUM($G304)-SUM($I304)*IF(SUM($E304)&gt;SUM($H304),SUM($H304),SUM($E304))/SUM($H304),""))</f>
        <v/>
      </c>
      <c r="M304" s="20" t="str">
        <f>IF($D304="","",IF($C304="","Missing coin",IF(AND($D304&lt;&gt;"Buy",$D304&lt;&gt;"Sell",$D304&lt;&gt;"Fee",$D304&lt;&gt;"Reward",$D304&lt;&gt;"Transfer"),"Unknown type",IF(SUM($E304)&lt;=0,"Missing quantity",IF(COUNTIF('Portfolio'!$A$9:$A$58,$C304)=0,"Coin missing from the Portfolio tab",IF(AND($D304="Sell",SUM($E304)&gt;SUM($H304)+0.000000000001),"Sale larger than holdings",IF(AND($D304="Fee",SUM($E304)&gt;SUM($H304)+0.000000000001),"Fee larger than holdings",IF(AND(OR($D304="Buy",$D304="Sell"),SUM($F304)&lt;=0),"Missing amount",IF(AND(ISNUMBER($A304),SUM($A304)&lt;MAX($A$4:$A303)),"Date out of chronological order","OK")))))))))</f>
        <v/>
      </c>
    </row>
    <row r="305" spans="1:13" x14ac:dyDescent="0.25">
      <c r="A305" s="21"/>
      <c r="B305" s="13"/>
      <c r="C305" s="13"/>
      <c r="D305" s="13"/>
      <c r="E305" s="22"/>
      <c r="F305" s="14"/>
      <c r="G305" s="14"/>
      <c r="H305" s="16" t="str">
        <f>IF(OR($D305="",$C305=""),"",ROUND(SUMIFS($J$4:$J304,$C$4:$C304,$C305),10))</f>
        <v/>
      </c>
      <c r="I305" s="15" t="str">
        <f>IF(OR($D305="",$C305=""),"",ROUND(SUMIFS($K$4:$K304,$C$4:$C304,$C305),8))</f>
        <v/>
      </c>
      <c r="J305" s="16" t="str">
        <f>IF(OR($D305="",$C305=""),"",IF(OR($D305="Buy",$D305="Reward"),SUM($E305),IF(OR($D305="Sell",$D305="Fee"),-SUM($E305),0)))</f>
        <v/>
      </c>
      <c r="K305" s="17" t="str">
        <f>IF(OR($D305="",$C305=""),"",IF($D305="Sell",IF(SUM($H305)&gt;0,-SUM($I305)*IF(SUM($E305)&gt;SUM($H305),SUM($H305),SUM($E305))/SUM($H305),-SUM($I305)),IF(OR($D305="Buy",$D305="Reward"),SUM($F305)+SUM($G305),0)))</f>
        <v/>
      </c>
      <c r="L305" s="17" t="str">
        <f>IF(OR($C305="",$D305&lt;&gt;"Sell"),"",IF(SUM($H305)&gt;0,SUM($F305)-SUM($G305)-SUM($I305)*IF(SUM($E305)&gt;SUM($H305),SUM($H305),SUM($E305))/SUM($H305),""))</f>
        <v/>
      </c>
      <c r="M305" s="20" t="str">
        <f>IF($D305="","",IF($C305="","Missing coin",IF(AND($D305&lt;&gt;"Buy",$D305&lt;&gt;"Sell",$D305&lt;&gt;"Fee",$D305&lt;&gt;"Reward",$D305&lt;&gt;"Transfer"),"Unknown type",IF(SUM($E305)&lt;=0,"Missing quantity",IF(COUNTIF('Portfolio'!$A$9:$A$58,$C305)=0,"Coin missing from the Portfolio tab",IF(AND($D305="Sell",SUM($E305)&gt;SUM($H305)+0.000000000001),"Sale larger than holdings",IF(AND($D305="Fee",SUM($E305)&gt;SUM($H305)+0.000000000001),"Fee larger than holdings",IF(AND(OR($D305="Buy",$D305="Sell"),SUM($F305)&lt;=0),"Missing amount",IF(AND(ISNUMBER($A305),SUM($A305)&lt;MAX($A$4:$A304)),"Date out of chronological order","OK")))))))))</f>
        <v/>
      </c>
    </row>
    <row r="306" spans="1:13" x14ac:dyDescent="0.25">
      <c r="A306" s="21"/>
      <c r="B306" s="13"/>
      <c r="C306" s="13"/>
      <c r="D306" s="13"/>
      <c r="E306" s="22"/>
      <c r="F306" s="14"/>
      <c r="G306" s="14"/>
      <c r="H306" s="16" t="str">
        <f>IF(OR($D306="",$C306=""),"",ROUND(SUMIFS($J$4:$J305,$C$4:$C305,$C306),10))</f>
        <v/>
      </c>
      <c r="I306" s="15" t="str">
        <f>IF(OR($D306="",$C306=""),"",ROUND(SUMIFS($K$4:$K305,$C$4:$C305,$C306),8))</f>
        <v/>
      </c>
      <c r="J306" s="16" t="str">
        <f>IF(OR($D306="",$C306=""),"",IF(OR($D306="Buy",$D306="Reward"),SUM($E306),IF(OR($D306="Sell",$D306="Fee"),-SUM($E306),0)))</f>
        <v/>
      </c>
      <c r="K306" s="17" t="str">
        <f>IF(OR($D306="",$C306=""),"",IF($D306="Sell",IF(SUM($H306)&gt;0,-SUM($I306)*IF(SUM($E306)&gt;SUM($H306),SUM($H306),SUM($E306))/SUM($H306),-SUM($I306)),IF(OR($D306="Buy",$D306="Reward"),SUM($F306)+SUM($G306),0)))</f>
        <v/>
      </c>
      <c r="L306" s="17" t="str">
        <f>IF(OR($C306="",$D306&lt;&gt;"Sell"),"",IF(SUM($H306)&gt;0,SUM($F306)-SUM($G306)-SUM($I306)*IF(SUM($E306)&gt;SUM($H306),SUM($H306),SUM($E306))/SUM($H306),""))</f>
        <v/>
      </c>
      <c r="M306" s="20" t="str">
        <f>IF($D306="","",IF($C306="","Missing coin",IF(AND($D306&lt;&gt;"Buy",$D306&lt;&gt;"Sell",$D306&lt;&gt;"Fee",$D306&lt;&gt;"Reward",$D306&lt;&gt;"Transfer"),"Unknown type",IF(SUM($E306)&lt;=0,"Missing quantity",IF(COUNTIF('Portfolio'!$A$9:$A$58,$C306)=0,"Coin missing from the Portfolio tab",IF(AND($D306="Sell",SUM($E306)&gt;SUM($H306)+0.000000000001),"Sale larger than holdings",IF(AND($D306="Fee",SUM($E306)&gt;SUM($H306)+0.000000000001),"Fee larger than holdings",IF(AND(OR($D306="Buy",$D306="Sell"),SUM($F306)&lt;=0),"Missing amount",IF(AND(ISNUMBER($A306),SUM($A306)&lt;MAX($A$4:$A305)),"Date out of chronological order","OK")))))))))</f>
        <v/>
      </c>
    </row>
    <row r="307" spans="1:13" x14ac:dyDescent="0.25">
      <c r="A307" s="21"/>
      <c r="B307" s="13"/>
      <c r="C307" s="13"/>
      <c r="D307" s="13"/>
      <c r="E307" s="22"/>
      <c r="F307" s="14"/>
      <c r="G307" s="14"/>
      <c r="H307" s="16" t="str">
        <f>IF(OR($D307="",$C307=""),"",ROUND(SUMIFS($J$4:$J306,$C$4:$C306,$C307),10))</f>
        <v/>
      </c>
      <c r="I307" s="15" t="str">
        <f>IF(OR($D307="",$C307=""),"",ROUND(SUMIFS($K$4:$K306,$C$4:$C306,$C307),8))</f>
        <v/>
      </c>
      <c r="J307" s="16" t="str">
        <f>IF(OR($D307="",$C307=""),"",IF(OR($D307="Buy",$D307="Reward"),SUM($E307),IF(OR($D307="Sell",$D307="Fee"),-SUM($E307),0)))</f>
        <v/>
      </c>
      <c r="K307" s="17" t="str">
        <f>IF(OR($D307="",$C307=""),"",IF($D307="Sell",IF(SUM($H307)&gt;0,-SUM($I307)*IF(SUM($E307)&gt;SUM($H307),SUM($H307),SUM($E307))/SUM($H307),-SUM($I307)),IF(OR($D307="Buy",$D307="Reward"),SUM($F307)+SUM($G307),0)))</f>
        <v/>
      </c>
      <c r="L307" s="17" t="str">
        <f>IF(OR($C307="",$D307&lt;&gt;"Sell"),"",IF(SUM($H307)&gt;0,SUM($F307)-SUM($G307)-SUM($I307)*IF(SUM($E307)&gt;SUM($H307),SUM($H307),SUM($E307))/SUM($H307),""))</f>
        <v/>
      </c>
      <c r="M307" s="20" t="str">
        <f>IF($D307="","",IF($C307="","Missing coin",IF(AND($D307&lt;&gt;"Buy",$D307&lt;&gt;"Sell",$D307&lt;&gt;"Fee",$D307&lt;&gt;"Reward",$D307&lt;&gt;"Transfer"),"Unknown type",IF(SUM($E307)&lt;=0,"Missing quantity",IF(COUNTIF('Portfolio'!$A$9:$A$58,$C307)=0,"Coin missing from the Portfolio tab",IF(AND($D307="Sell",SUM($E307)&gt;SUM($H307)+0.000000000001),"Sale larger than holdings",IF(AND($D307="Fee",SUM($E307)&gt;SUM($H307)+0.000000000001),"Fee larger than holdings",IF(AND(OR($D307="Buy",$D307="Sell"),SUM($F307)&lt;=0),"Missing amount",IF(AND(ISNUMBER($A307),SUM($A307)&lt;MAX($A$4:$A306)),"Date out of chronological order","OK")))))))))</f>
        <v/>
      </c>
    </row>
    <row r="308" spans="1:13" x14ac:dyDescent="0.25">
      <c r="A308" s="21"/>
      <c r="B308" s="13"/>
      <c r="C308" s="13"/>
      <c r="D308" s="13"/>
      <c r="E308" s="22"/>
      <c r="F308" s="14"/>
      <c r="G308" s="14"/>
      <c r="H308" s="16" t="str">
        <f>IF(OR($D308="",$C308=""),"",ROUND(SUMIFS($J$4:$J307,$C$4:$C307,$C308),10))</f>
        <v/>
      </c>
      <c r="I308" s="15" t="str">
        <f>IF(OR($D308="",$C308=""),"",ROUND(SUMIFS($K$4:$K307,$C$4:$C307,$C308),8))</f>
        <v/>
      </c>
      <c r="J308" s="16" t="str">
        <f>IF(OR($D308="",$C308=""),"",IF(OR($D308="Buy",$D308="Reward"),SUM($E308),IF(OR($D308="Sell",$D308="Fee"),-SUM($E308),0)))</f>
        <v/>
      </c>
      <c r="K308" s="17" t="str">
        <f>IF(OR($D308="",$C308=""),"",IF($D308="Sell",IF(SUM($H308)&gt;0,-SUM($I308)*IF(SUM($E308)&gt;SUM($H308),SUM($H308),SUM($E308))/SUM($H308),-SUM($I308)),IF(OR($D308="Buy",$D308="Reward"),SUM($F308)+SUM($G308),0)))</f>
        <v/>
      </c>
      <c r="L308" s="17" t="str">
        <f>IF(OR($C308="",$D308&lt;&gt;"Sell"),"",IF(SUM($H308)&gt;0,SUM($F308)-SUM($G308)-SUM($I308)*IF(SUM($E308)&gt;SUM($H308),SUM($H308),SUM($E308))/SUM($H308),""))</f>
        <v/>
      </c>
      <c r="M308" s="20" t="str">
        <f>IF($D308="","",IF($C308="","Missing coin",IF(AND($D308&lt;&gt;"Buy",$D308&lt;&gt;"Sell",$D308&lt;&gt;"Fee",$D308&lt;&gt;"Reward",$D308&lt;&gt;"Transfer"),"Unknown type",IF(SUM($E308)&lt;=0,"Missing quantity",IF(COUNTIF('Portfolio'!$A$9:$A$58,$C308)=0,"Coin missing from the Portfolio tab",IF(AND($D308="Sell",SUM($E308)&gt;SUM($H308)+0.000000000001),"Sale larger than holdings",IF(AND($D308="Fee",SUM($E308)&gt;SUM($H308)+0.000000000001),"Fee larger than holdings",IF(AND(OR($D308="Buy",$D308="Sell"),SUM($F308)&lt;=0),"Missing amount",IF(AND(ISNUMBER($A308),SUM($A308)&lt;MAX($A$4:$A307)),"Date out of chronological order","OK")))))))))</f>
        <v/>
      </c>
    </row>
    <row r="309" spans="1:13" x14ac:dyDescent="0.25">
      <c r="A309" s="21"/>
      <c r="B309" s="13"/>
      <c r="C309" s="13"/>
      <c r="D309" s="13"/>
      <c r="E309" s="22"/>
      <c r="F309" s="14"/>
      <c r="G309" s="14"/>
      <c r="H309" s="16" t="str">
        <f>IF(OR($D309="",$C309=""),"",ROUND(SUMIFS($J$4:$J308,$C$4:$C308,$C309),10))</f>
        <v/>
      </c>
      <c r="I309" s="15" t="str">
        <f>IF(OR($D309="",$C309=""),"",ROUND(SUMIFS($K$4:$K308,$C$4:$C308,$C309),8))</f>
        <v/>
      </c>
      <c r="J309" s="16" t="str">
        <f>IF(OR($D309="",$C309=""),"",IF(OR($D309="Buy",$D309="Reward"),SUM($E309),IF(OR($D309="Sell",$D309="Fee"),-SUM($E309),0)))</f>
        <v/>
      </c>
      <c r="K309" s="17" t="str">
        <f>IF(OR($D309="",$C309=""),"",IF($D309="Sell",IF(SUM($H309)&gt;0,-SUM($I309)*IF(SUM($E309)&gt;SUM($H309),SUM($H309),SUM($E309))/SUM($H309),-SUM($I309)),IF(OR($D309="Buy",$D309="Reward"),SUM($F309)+SUM($G309),0)))</f>
        <v/>
      </c>
      <c r="L309" s="17" t="str">
        <f>IF(OR($C309="",$D309&lt;&gt;"Sell"),"",IF(SUM($H309)&gt;0,SUM($F309)-SUM($G309)-SUM($I309)*IF(SUM($E309)&gt;SUM($H309),SUM($H309),SUM($E309))/SUM($H309),""))</f>
        <v/>
      </c>
      <c r="M309" s="20" t="str">
        <f>IF($D309="","",IF($C309="","Missing coin",IF(AND($D309&lt;&gt;"Buy",$D309&lt;&gt;"Sell",$D309&lt;&gt;"Fee",$D309&lt;&gt;"Reward",$D309&lt;&gt;"Transfer"),"Unknown type",IF(SUM($E309)&lt;=0,"Missing quantity",IF(COUNTIF('Portfolio'!$A$9:$A$58,$C309)=0,"Coin missing from the Portfolio tab",IF(AND($D309="Sell",SUM($E309)&gt;SUM($H309)+0.000000000001),"Sale larger than holdings",IF(AND($D309="Fee",SUM($E309)&gt;SUM($H309)+0.000000000001),"Fee larger than holdings",IF(AND(OR($D309="Buy",$D309="Sell"),SUM($F309)&lt;=0),"Missing amount",IF(AND(ISNUMBER($A309),SUM($A309)&lt;MAX($A$4:$A308)),"Date out of chronological order","OK")))))))))</f>
        <v/>
      </c>
    </row>
    <row r="310" spans="1:13" x14ac:dyDescent="0.25">
      <c r="A310" s="21"/>
      <c r="B310" s="13"/>
      <c r="C310" s="13"/>
      <c r="D310" s="13"/>
      <c r="E310" s="22"/>
      <c r="F310" s="14"/>
      <c r="G310" s="14"/>
      <c r="H310" s="16" t="str">
        <f>IF(OR($D310="",$C310=""),"",ROUND(SUMIFS($J$4:$J309,$C$4:$C309,$C310),10))</f>
        <v/>
      </c>
      <c r="I310" s="15" t="str">
        <f>IF(OR($D310="",$C310=""),"",ROUND(SUMIFS($K$4:$K309,$C$4:$C309,$C310),8))</f>
        <v/>
      </c>
      <c r="J310" s="16" t="str">
        <f>IF(OR($D310="",$C310=""),"",IF(OR($D310="Buy",$D310="Reward"),SUM($E310),IF(OR($D310="Sell",$D310="Fee"),-SUM($E310),0)))</f>
        <v/>
      </c>
      <c r="K310" s="17" t="str">
        <f>IF(OR($D310="",$C310=""),"",IF($D310="Sell",IF(SUM($H310)&gt;0,-SUM($I310)*IF(SUM($E310)&gt;SUM($H310),SUM($H310),SUM($E310))/SUM($H310),-SUM($I310)),IF(OR($D310="Buy",$D310="Reward"),SUM($F310)+SUM($G310),0)))</f>
        <v/>
      </c>
      <c r="L310" s="17" t="str">
        <f>IF(OR($C310="",$D310&lt;&gt;"Sell"),"",IF(SUM($H310)&gt;0,SUM($F310)-SUM($G310)-SUM($I310)*IF(SUM($E310)&gt;SUM($H310),SUM($H310),SUM($E310))/SUM($H310),""))</f>
        <v/>
      </c>
      <c r="M310" s="20" t="str">
        <f>IF($D310="","",IF($C310="","Missing coin",IF(AND($D310&lt;&gt;"Buy",$D310&lt;&gt;"Sell",$D310&lt;&gt;"Fee",$D310&lt;&gt;"Reward",$D310&lt;&gt;"Transfer"),"Unknown type",IF(SUM($E310)&lt;=0,"Missing quantity",IF(COUNTIF('Portfolio'!$A$9:$A$58,$C310)=0,"Coin missing from the Portfolio tab",IF(AND($D310="Sell",SUM($E310)&gt;SUM($H310)+0.000000000001),"Sale larger than holdings",IF(AND($D310="Fee",SUM($E310)&gt;SUM($H310)+0.000000000001),"Fee larger than holdings",IF(AND(OR($D310="Buy",$D310="Sell"),SUM($F310)&lt;=0),"Missing amount",IF(AND(ISNUMBER($A310),SUM($A310)&lt;MAX($A$4:$A309)),"Date out of chronological order","OK")))))))))</f>
        <v/>
      </c>
    </row>
    <row r="311" spans="1:13" x14ac:dyDescent="0.25">
      <c r="A311" s="21"/>
      <c r="B311" s="13"/>
      <c r="C311" s="13"/>
      <c r="D311" s="13"/>
      <c r="E311" s="22"/>
      <c r="F311" s="14"/>
      <c r="G311" s="14"/>
      <c r="H311" s="16" t="str">
        <f>IF(OR($D311="",$C311=""),"",ROUND(SUMIFS($J$4:$J310,$C$4:$C310,$C311),10))</f>
        <v/>
      </c>
      <c r="I311" s="15" t="str">
        <f>IF(OR($D311="",$C311=""),"",ROUND(SUMIFS($K$4:$K310,$C$4:$C310,$C311),8))</f>
        <v/>
      </c>
      <c r="J311" s="16" t="str">
        <f>IF(OR($D311="",$C311=""),"",IF(OR($D311="Buy",$D311="Reward"),SUM($E311),IF(OR($D311="Sell",$D311="Fee"),-SUM($E311),0)))</f>
        <v/>
      </c>
      <c r="K311" s="17" t="str">
        <f>IF(OR($D311="",$C311=""),"",IF($D311="Sell",IF(SUM($H311)&gt;0,-SUM($I311)*IF(SUM($E311)&gt;SUM($H311),SUM($H311),SUM($E311))/SUM($H311),-SUM($I311)),IF(OR($D311="Buy",$D311="Reward"),SUM($F311)+SUM($G311),0)))</f>
        <v/>
      </c>
      <c r="L311" s="17" t="str">
        <f>IF(OR($C311="",$D311&lt;&gt;"Sell"),"",IF(SUM($H311)&gt;0,SUM($F311)-SUM($G311)-SUM($I311)*IF(SUM($E311)&gt;SUM($H311),SUM($H311),SUM($E311))/SUM($H311),""))</f>
        <v/>
      </c>
      <c r="M311" s="20" t="str">
        <f>IF($D311="","",IF($C311="","Missing coin",IF(AND($D311&lt;&gt;"Buy",$D311&lt;&gt;"Sell",$D311&lt;&gt;"Fee",$D311&lt;&gt;"Reward",$D311&lt;&gt;"Transfer"),"Unknown type",IF(SUM($E311)&lt;=0,"Missing quantity",IF(COUNTIF('Portfolio'!$A$9:$A$58,$C311)=0,"Coin missing from the Portfolio tab",IF(AND($D311="Sell",SUM($E311)&gt;SUM($H311)+0.000000000001),"Sale larger than holdings",IF(AND($D311="Fee",SUM($E311)&gt;SUM($H311)+0.000000000001),"Fee larger than holdings",IF(AND(OR($D311="Buy",$D311="Sell"),SUM($F311)&lt;=0),"Missing amount",IF(AND(ISNUMBER($A311),SUM($A311)&lt;MAX($A$4:$A310)),"Date out of chronological order","OK")))))))))</f>
        <v/>
      </c>
    </row>
    <row r="312" spans="1:13" x14ac:dyDescent="0.25">
      <c r="A312" s="21"/>
      <c r="B312" s="13"/>
      <c r="C312" s="13"/>
      <c r="D312" s="13"/>
      <c r="E312" s="22"/>
      <c r="F312" s="14"/>
      <c r="G312" s="14"/>
      <c r="H312" s="16" t="str">
        <f>IF(OR($D312="",$C312=""),"",ROUND(SUMIFS($J$4:$J311,$C$4:$C311,$C312),10))</f>
        <v/>
      </c>
      <c r="I312" s="15" t="str">
        <f>IF(OR($D312="",$C312=""),"",ROUND(SUMIFS($K$4:$K311,$C$4:$C311,$C312),8))</f>
        <v/>
      </c>
      <c r="J312" s="16" t="str">
        <f>IF(OR($D312="",$C312=""),"",IF(OR($D312="Buy",$D312="Reward"),SUM($E312),IF(OR($D312="Sell",$D312="Fee"),-SUM($E312),0)))</f>
        <v/>
      </c>
      <c r="K312" s="17" t="str">
        <f>IF(OR($D312="",$C312=""),"",IF($D312="Sell",IF(SUM($H312)&gt;0,-SUM($I312)*IF(SUM($E312)&gt;SUM($H312),SUM($H312),SUM($E312))/SUM($H312),-SUM($I312)),IF(OR($D312="Buy",$D312="Reward"),SUM($F312)+SUM($G312),0)))</f>
        <v/>
      </c>
      <c r="L312" s="17" t="str">
        <f>IF(OR($C312="",$D312&lt;&gt;"Sell"),"",IF(SUM($H312)&gt;0,SUM($F312)-SUM($G312)-SUM($I312)*IF(SUM($E312)&gt;SUM($H312),SUM($H312),SUM($E312))/SUM($H312),""))</f>
        <v/>
      </c>
      <c r="M312" s="20" t="str">
        <f>IF($D312="","",IF($C312="","Missing coin",IF(AND($D312&lt;&gt;"Buy",$D312&lt;&gt;"Sell",$D312&lt;&gt;"Fee",$D312&lt;&gt;"Reward",$D312&lt;&gt;"Transfer"),"Unknown type",IF(SUM($E312)&lt;=0,"Missing quantity",IF(COUNTIF('Portfolio'!$A$9:$A$58,$C312)=0,"Coin missing from the Portfolio tab",IF(AND($D312="Sell",SUM($E312)&gt;SUM($H312)+0.000000000001),"Sale larger than holdings",IF(AND($D312="Fee",SUM($E312)&gt;SUM($H312)+0.000000000001),"Fee larger than holdings",IF(AND(OR($D312="Buy",$D312="Sell"),SUM($F312)&lt;=0),"Missing amount",IF(AND(ISNUMBER($A312),SUM($A312)&lt;MAX($A$4:$A311)),"Date out of chronological order","OK")))))))))</f>
        <v/>
      </c>
    </row>
    <row r="313" spans="1:13" x14ac:dyDescent="0.25">
      <c r="A313" s="21"/>
      <c r="B313" s="13"/>
      <c r="C313" s="13"/>
      <c r="D313" s="13"/>
      <c r="E313" s="22"/>
      <c r="F313" s="14"/>
      <c r="G313" s="14"/>
      <c r="H313" s="16" t="str">
        <f>IF(OR($D313="",$C313=""),"",ROUND(SUMIFS($J$4:$J312,$C$4:$C312,$C313),10))</f>
        <v/>
      </c>
      <c r="I313" s="15" t="str">
        <f>IF(OR($D313="",$C313=""),"",ROUND(SUMIFS($K$4:$K312,$C$4:$C312,$C313),8))</f>
        <v/>
      </c>
      <c r="J313" s="16" t="str">
        <f>IF(OR($D313="",$C313=""),"",IF(OR($D313="Buy",$D313="Reward"),SUM($E313),IF(OR($D313="Sell",$D313="Fee"),-SUM($E313),0)))</f>
        <v/>
      </c>
      <c r="K313" s="17" t="str">
        <f>IF(OR($D313="",$C313=""),"",IF($D313="Sell",IF(SUM($H313)&gt;0,-SUM($I313)*IF(SUM($E313)&gt;SUM($H313),SUM($H313),SUM($E313))/SUM($H313),-SUM($I313)),IF(OR($D313="Buy",$D313="Reward"),SUM($F313)+SUM($G313),0)))</f>
        <v/>
      </c>
      <c r="L313" s="17" t="str">
        <f>IF(OR($C313="",$D313&lt;&gt;"Sell"),"",IF(SUM($H313)&gt;0,SUM($F313)-SUM($G313)-SUM($I313)*IF(SUM($E313)&gt;SUM($H313),SUM($H313),SUM($E313))/SUM($H313),""))</f>
        <v/>
      </c>
      <c r="M313" s="20" t="str">
        <f>IF($D313="","",IF($C313="","Missing coin",IF(AND($D313&lt;&gt;"Buy",$D313&lt;&gt;"Sell",$D313&lt;&gt;"Fee",$D313&lt;&gt;"Reward",$D313&lt;&gt;"Transfer"),"Unknown type",IF(SUM($E313)&lt;=0,"Missing quantity",IF(COUNTIF('Portfolio'!$A$9:$A$58,$C313)=0,"Coin missing from the Portfolio tab",IF(AND($D313="Sell",SUM($E313)&gt;SUM($H313)+0.000000000001),"Sale larger than holdings",IF(AND($D313="Fee",SUM($E313)&gt;SUM($H313)+0.000000000001),"Fee larger than holdings",IF(AND(OR($D313="Buy",$D313="Sell"),SUM($F313)&lt;=0),"Missing amount",IF(AND(ISNUMBER($A313),SUM($A313)&lt;MAX($A$4:$A312)),"Date out of chronological order","OK")))))))))</f>
        <v/>
      </c>
    </row>
    <row r="314" spans="1:13" x14ac:dyDescent="0.25">
      <c r="A314" s="21"/>
      <c r="B314" s="13"/>
      <c r="C314" s="13"/>
      <c r="D314" s="13"/>
      <c r="E314" s="22"/>
      <c r="F314" s="14"/>
      <c r="G314" s="14"/>
      <c r="H314" s="16" t="str">
        <f>IF(OR($D314="",$C314=""),"",ROUND(SUMIFS($J$4:$J313,$C$4:$C313,$C314),10))</f>
        <v/>
      </c>
      <c r="I314" s="15" t="str">
        <f>IF(OR($D314="",$C314=""),"",ROUND(SUMIFS($K$4:$K313,$C$4:$C313,$C314),8))</f>
        <v/>
      </c>
      <c r="J314" s="16" t="str">
        <f>IF(OR($D314="",$C314=""),"",IF(OR($D314="Buy",$D314="Reward"),SUM($E314),IF(OR($D314="Sell",$D314="Fee"),-SUM($E314),0)))</f>
        <v/>
      </c>
      <c r="K314" s="17" t="str">
        <f>IF(OR($D314="",$C314=""),"",IF($D314="Sell",IF(SUM($H314)&gt;0,-SUM($I314)*IF(SUM($E314)&gt;SUM($H314),SUM($H314),SUM($E314))/SUM($H314),-SUM($I314)),IF(OR($D314="Buy",$D314="Reward"),SUM($F314)+SUM($G314),0)))</f>
        <v/>
      </c>
      <c r="L314" s="17" t="str">
        <f>IF(OR($C314="",$D314&lt;&gt;"Sell"),"",IF(SUM($H314)&gt;0,SUM($F314)-SUM($G314)-SUM($I314)*IF(SUM($E314)&gt;SUM($H314),SUM($H314),SUM($E314))/SUM($H314),""))</f>
        <v/>
      </c>
      <c r="M314" s="20" t="str">
        <f>IF($D314="","",IF($C314="","Missing coin",IF(AND($D314&lt;&gt;"Buy",$D314&lt;&gt;"Sell",$D314&lt;&gt;"Fee",$D314&lt;&gt;"Reward",$D314&lt;&gt;"Transfer"),"Unknown type",IF(SUM($E314)&lt;=0,"Missing quantity",IF(COUNTIF('Portfolio'!$A$9:$A$58,$C314)=0,"Coin missing from the Portfolio tab",IF(AND($D314="Sell",SUM($E314)&gt;SUM($H314)+0.000000000001),"Sale larger than holdings",IF(AND($D314="Fee",SUM($E314)&gt;SUM($H314)+0.000000000001),"Fee larger than holdings",IF(AND(OR($D314="Buy",$D314="Sell"),SUM($F314)&lt;=0),"Missing amount",IF(AND(ISNUMBER($A314),SUM($A314)&lt;MAX($A$4:$A313)),"Date out of chronological order","OK")))))))))</f>
        <v/>
      </c>
    </row>
    <row r="315" spans="1:13" x14ac:dyDescent="0.25">
      <c r="A315" s="21"/>
      <c r="B315" s="13"/>
      <c r="C315" s="13"/>
      <c r="D315" s="13"/>
      <c r="E315" s="22"/>
      <c r="F315" s="14"/>
      <c r="G315" s="14"/>
      <c r="H315" s="16" t="str">
        <f>IF(OR($D315="",$C315=""),"",ROUND(SUMIFS($J$4:$J314,$C$4:$C314,$C315),10))</f>
        <v/>
      </c>
      <c r="I315" s="15" t="str">
        <f>IF(OR($D315="",$C315=""),"",ROUND(SUMIFS($K$4:$K314,$C$4:$C314,$C315),8))</f>
        <v/>
      </c>
      <c r="J315" s="16" t="str">
        <f>IF(OR($D315="",$C315=""),"",IF(OR($D315="Buy",$D315="Reward"),SUM($E315),IF(OR($D315="Sell",$D315="Fee"),-SUM($E315),0)))</f>
        <v/>
      </c>
      <c r="K315" s="17" t="str">
        <f>IF(OR($D315="",$C315=""),"",IF($D315="Sell",IF(SUM($H315)&gt;0,-SUM($I315)*IF(SUM($E315)&gt;SUM($H315),SUM($H315),SUM($E315))/SUM($H315),-SUM($I315)),IF(OR($D315="Buy",$D315="Reward"),SUM($F315)+SUM($G315),0)))</f>
        <v/>
      </c>
      <c r="L315" s="17" t="str">
        <f>IF(OR($C315="",$D315&lt;&gt;"Sell"),"",IF(SUM($H315)&gt;0,SUM($F315)-SUM($G315)-SUM($I315)*IF(SUM($E315)&gt;SUM($H315),SUM($H315),SUM($E315))/SUM($H315),""))</f>
        <v/>
      </c>
      <c r="M315" s="20" t="str">
        <f>IF($D315="","",IF($C315="","Missing coin",IF(AND($D315&lt;&gt;"Buy",$D315&lt;&gt;"Sell",$D315&lt;&gt;"Fee",$D315&lt;&gt;"Reward",$D315&lt;&gt;"Transfer"),"Unknown type",IF(SUM($E315)&lt;=0,"Missing quantity",IF(COUNTIF('Portfolio'!$A$9:$A$58,$C315)=0,"Coin missing from the Portfolio tab",IF(AND($D315="Sell",SUM($E315)&gt;SUM($H315)+0.000000000001),"Sale larger than holdings",IF(AND($D315="Fee",SUM($E315)&gt;SUM($H315)+0.000000000001),"Fee larger than holdings",IF(AND(OR($D315="Buy",$D315="Sell"),SUM($F315)&lt;=0),"Missing amount",IF(AND(ISNUMBER($A315),SUM($A315)&lt;MAX($A$4:$A314)),"Date out of chronological order","OK")))))))))</f>
        <v/>
      </c>
    </row>
    <row r="316" spans="1:13" x14ac:dyDescent="0.25">
      <c r="A316" s="21"/>
      <c r="B316" s="13"/>
      <c r="C316" s="13"/>
      <c r="D316" s="13"/>
      <c r="E316" s="22"/>
      <c r="F316" s="14"/>
      <c r="G316" s="14"/>
      <c r="H316" s="16" t="str">
        <f>IF(OR($D316="",$C316=""),"",ROUND(SUMIFS($J$4:$J315,$C$4:$C315,$C316),10))</f>
        <v/>
      </c>
      <c r="I316" s="15" t="str">
        <f>IF(OR($D316="",$C316=""),"",ROUND(SUMIFS($K$4:$K315,$C$4:$C315,$C316),8))</f>
        <v/>
      </c>
      <c r="J316" s="16" t="str">
        <f>IF(OR($D316="",$C316=""),"",IF(OR($D316="Buy",$D316="Reward"),SUM($E316),IF(OR($D316="Sell",$D316="Fee"),-SUM($E316),0)))</f>
        <v/>
      </c>
      <c r="K316" s="17" t="str">
        <f>IF(OR($D316="",$C316=""),"",IF($D316="Sell",IF(SUM($H316)&gt;0,-SUM($I316)*IF(SUM($E316)&gt;SUM($H316),SUM($H316),SUM($E316))/SUM($H316),-SUM($I316)),IF(OR($D316="Buy",$D316="Reward"),SUM($F316)+SUM($G316),0)))</f>
        <v/>
      </c>
      <c r="L316" s="17" t="str">
        <f>IF(OR($C316="",$D316&lt;&gt;"Sell"),"",IF(SUM($H316)&gt;0,SUM($F316)-SUM($G316)-SUM($I316)*IF(SUM($E316)&gt;SUM($H316),SUM($H316),SUM($E316))/SUM($H316),""))</f>
        <v/>
      </c>
      <c r="M316" s="20" t="str">
        <f>IF($D316="","",IF($C316="","Missing coin",IF(AND($D316&lt;&gt;"Buy",$D316&lt;&gt;"Sell",$D316&lt;&gt;"Fee",$D316&lt;&gt;"Reward",$D316&lt;&gt;"Transfer"),"Unknown type",IF(SUM($E316)&lt;=0,"Missing quantity",IF(COUNTIF('Portfolio'!$A$9:$A$58,$C316)=0,"Coin missing from the Portfolio tab",IF(AND($D316="Sell",SUM($E316)&gt;SUM($H316)+0.000000000001),"Sale larger than holdings",IF(AND($D316="Fee",SUM($E316)&gt;SUM($H316)+0.000000000001),"Fee larger than holdings",IF(AND(OR($D316="Buy",$D316="Sell"),SUM($F316)&lt;=0),"Missing amount",IF(AND(ISNUMBER($A316),SUM($A316)&lt;MAX($A$4:$A315)),"Date out of chronological order","OK")))))))))</f>
        <v/>
      </c>
    </row>
    <row r="317" spans="1:13" x14ac:dyDescent="0.25">
      <c r="A317" s="21"/>
      <c r="B317" s="13"/>
      <c r="C317" s="13"/>
      <c r="D317" s="13"/>
      <c r="E317" s="22"/>
      <c r="F317" s="14"/>
      <c r="G317" s="14"/>
      <c r="H317" s="16" t="str">
        <f>IF(OR($D317="",$C317=""),"",ROUND(SUMIFS($J$4:$J316,$C$4:$C316,$C317),10))</f>
        <v/>
      </c>
      <c r="I317" s="15" t="str">
        <f>IF(OR($D317="",$C317=""),"",ROUND(SUMIFS($K$4:$K316,$C$4:$C316,$C317),8))</f>
        <v/>
      </c>
      <c r="J317" s="16" t="str">
        <f>IF(OR($D317="",$C317=""),"",IF(OR($D317="Buy",$D317="Reward"),SUM($E317),IF(OR($D317="Sell",$D317="Fee"),-SUM($E317),0)))</f>
        <v/>
      </c>
      <c r="K317" s="17" t="str">
        <f>IF(OR($D317="",$C317=""),"",IF($D317="Sell",IF(SUM($H317)&gt;0,-SUM($I317)*IF(SUM($E317)&gt;SUM($H317),SUM($H317),SUM($E317))/SUM($H317),-SUM($I317)),IF(OR($D317="Buy",$D317="Reward"),SUM($F317)+SUM($G317),0)))</f>
        <v/>
      </c>
      <c r="L317" s="17" t="str">
        <f>IF(OR($C317="",$D317&lt;&gt;"Sell"),"",IF(SUM($H317)&gt;0,SUM($F317)-SUM($G317)-SUM($I317)*IF(SUM($E317)&gt;SUM($H317),SUM($H317),SUM($E317))/SUM($H317),""))</f>
        <v/>
      </c>
      <c r="M317" s="20" t="str">
        <f>IF($D317="","",IF($C317="","Missing coin",IF(AND($D317&lt;&gt;"Buy",$D317&lt;&gt;"Sell",$D317&lt;&gt;"Fee",$D317&lt;&gt;"Reward",$D317&lt;&gt;"Transfer"),"Unknown type",IF(SUM($E317)&lt;=0,"Missing quantity",IF(COUNTIF('Portfolio'!$A$9:$A$58,$C317)=0,"Coin missing from the Portfolio tab",IF(AND($D317="Sell",SUM($E317)&gt;SUM($H317)+0.000000000001),"Sale larger than holdings",IF(AND($D317="Fee",SUM($E317)&gt;SUM($H317)+0.000000000001),"Fee larger than holdings",IF(AND(OR($D317="Buy",$D317="Sell"),SUM($F317)&lt;=0),"Missing amount",IF(AND(ISNUMBER($A317),SUM($A317)&lt;MAX($A$4:$A316)),"Date out of chronological order","OK")))))))))</f>
        <v/>
      </c>
    </row>
    <row r="318" spans="1:13" x14ac:dyDescent="0.25">
      <c r="A318" s="21"/>
      <c r="B318" s="13"/>
      <c r="C318" s="13"/>
      <c r="D318" s="13"/>
      <c r="E318" s="22"/>
      <c r="F318" s="14"/>
      <c r="G318" s="14"/>
      <c r="H318" s="16" t="str">
        <f>IF(OR($D318="",$C318=""),"",ROUND(SUMIFS($J$4:$J317,$C$4:$C317,$C318),10))</f>
        <v/>
      </c>
      <c r="I318" s="15" t="str">
        <f>IF(OR($D318="",$C318=""),"",ROUND(SUMIFS($K$4:$K317,$C$4:$C317,$C318),8))</f>
        <v/>
      </c>
      <c r="J318" s="16" t="str">
        <f>IF(OR($D318="",$C318=""),"",IF(OR($D318="Buy",$D318="Reward"),SUM($E318),IF(OR($D318="Sell",$D318="Fee"),-SUM($E318),0)))</f>
        <v/>
      </c>
      <c r="K318" s="17" t="str">
        <f>IF(OR($D318="",$C318=""),"",IF($D318="Sell",IF(SUM($H318)&gt;0,-SUM($I318)*IF(SUM($E318)&gt;SUM($H318),SUM($H318),SUM($E318))/SUM($H318),-SUM($I318)),IF(OR($D318="Buy",$D318="Reward"),SUM($F318)+SUM($G318),0)))</f>
        <v/>
      </c>
      <c r="L318" s="17" t="str">
        <f>IF(OR($C318="",$D318&lt;&gt;"Sell"),"",IF(SUM($H318)&gt;0,SUM($F318)-SUM($G318)-SUM($I318)*IF(SUM($E318)&gt;SUM($H318),SUM($H318),SUM($E318))/SUM($H318),""))</f>
        <v/>
      </c>
      <c r="M318" s="20" t="str">
        <f>IF($D318="","",IF($C318="","Missing coin",IF(AND($D318&lt;&gt;"Buy",$D318&lt;&gt;"Sell",$D318&lt;&gt;"Fee",$D318&lt;&gt;"Reward",$D318&lt;&gt;"Transfer"),"Unknown type",IF(SUM($E318)&lt;=0,"Missing quantity",IF(COUNTIF('Portfolio'!$A$9:$A$58,$C318)=0,"Coin missing from the Portfolio tab",IF(AND($D318="Sell",SUM($E318)&gt;SUM($H318)+0.000000000001),"Sale larger than holdings",IF(AND($D318="Fee",SUM($E318)&gt;SUM($H318)+0.000000000001),"Fee larger than holdings",IF(AND(OR($D318="Buy",$D318="Sell"),SUM($F318)&lt;=0),"Missing amount",IF(AND(ISNUMBER($A318),SUM($A318)&lt;MAX($A$4:$A317)),"Date out of chronological order","OK")))))))))</f>
        <v/>
      </c>
    </row>
    <row r="319" spans="1:13" x14ac:dyDescent="0.25">
      <c r="A319" s="21"/>
      <c r="B319" s="13"/>
      <c r="C319" s="13"/>
      <c r="D319" s="13"/>
      <c r="E319" s="22"/>
      <c r="F319" s="14"/>
      <c r="G319" s="14"/>
      <c r="H319" s="16" t="str">
        <f>IF(OR($D319="",$C319=""),"",ROUND(SUMIFS($J$4:$J318,$C$4:$C318,$C319),10))</f>
        <v/>
      </c>
      <c r="I319" s="15" t="str">
        <f>IF(OR($D319="",$C319=""),"",ROUND(SUMIFS($K$4:$K318,$C$4:$C318,$C319),8))</f>
        <v/>
      </c>
      <c r="J319" s="16" t="str">
        <f>IF(OR($D319="",$C319=""),"",IF(OR($D319="Buy",$D319="Reward"),SUM($E319),IF(OR($D319="Sell",$D319="Fee"),-SUM($E319),0)))</f>
        <v/>
      </c>
      <c r="K319" s="17" t="str">
        <f>IF(OR($D319="",$C319=""),"",IF($D319="Sell",IF(SUM($H319)&gt;0,-SUM($I319)*IF(SUM($E319)&gt;SUM($H319),SUM($H319),SUM($E319))/SUM($H319),-SUM($I319)),IF(OR($D319="Buy",$D319="Reward"),SUM($F319)+SUM($G319),0)))</f>
        <v/>
      </c>
      <c r="L319" s="17" t="str">
        <f>IF(OR($C319="",$D319&lt;&gt;"Sell"),"",IF(SUM($H319)&gt;0,SUM($F319)-SUM($G319)-SUM($I319)*IF(SUM($E319)&gt;SUM($H319),SUM($H319),SUM($E319))/SUM($H319),""))</f>
        <v/>
      </c>
      <c r="M319" s="20" t="str">
        <f>IF($D319="","",IF($C319="","Missing coin",IF(AND($D319&lt;&gt;"Buy",$D319&lt;&gt;"Sell",$D319&lt;&gt;"Fee",$D319&lt;&gt;"Reward",$D319&lt;&gt;"Transfer"),"Unknown type",IF(SUM($E319)&lt;=0,"Missing quantity",IF(COUNTIF('Portfolio'!$A$9:$A$58,$C319)=0,"Coin missing from the Portfolio tab",IF(AND($D319="Sell",SUM($E319)&gt;SUM($H319)+0.000000000001),"Sale larger than holdings",IF(AND($D319="Fee",SUM($E319)&gt;SUM($H319)+0.000000000001),"Fee larger than holdings",IF(AND(OR($D319="Buy",$D319="Sell"),SUM($F319)&lt;=0),"Missing amount",IF(AND(ISNUMBER($A319),SUM($A319)&lt;MAX($A$4:$A318)),"Date out of chronological order","OK")))))))))</f>
        <v/>
      </c>
    </row>
    <row r="320" spans="1:13" x14ac:dyDescent="0.25">
      <c r="A320" s="21"/>
      <c r="B320" s="13"/>
      <c r="C320" s="13"/>
      <c r="D320" s="13"/>
      <c r="E320" s="22"/>
      <c r="F320" s="14"/>
      <c r="G320" s="14"/>
      <c r="H320" s="16" t="str">
        <f>IF(OR($D320="",$C320=""),"",ROUND(SUMIFS($J$4:$J319,$C$4:$C319,$C320),10))</f>
        <v/>
      </c>
      <c r="I320" s="15" t="str">
        <f>IF(OR($D320="",$C320=""),"",ROUND(SUMIFS($K$4:$K319,$C$4:$C319,$C320),8))</f>
        <v/>
      </c>
      <c r="J320" s="16" t="str">
        <f>IF(OR($D320="",$C320=""),"",IF(OR($D320="Buy",$D320="Reward"),SUM($E320),IF(OR($D320="Sell",$D320="Fee"),-SUM($E320),0)))</f>
        <v/>
      </c>
      <c r="K320" s="17" t="str">
        <f>IF(OR($D320="",$C320=""),"",IF($D320="Sell",IF(SUM($H320)&gt;0,-SUM($I320)*IF(SUM($E320)&gt;SUM($H320),SUM($H320),SUM($E320))/SUM($H320),-SUM($I320)),IF(OR($D320="Buy",$D320="Reward"),SUM($F320)+SUM($G320),0)))</f>
        <v/>
      </c>
      <c r="L320" s="17" t="str">
        <f>IF(OR($C320="",$D320&lt;&gt;"Sell"),"",IF(SUM($H320)&gt;0,SUM($F320)-SUM($G320)-SUM($I320)*IF(SUM($E320)&gt;SUM($H320),SUM($H320),SUM($E320))/SUM($H320),""))</f>
        <v/>
      </c>
      <c r="M320" s="20" t="str">
        <f>IF($D320="","",IF($C320="","Missing coin",IF(AND($D320&lt;&gt;"Buy",$D320&lt;&gt;"Sell",$D320&lt;&gt;"Fee",$D320&lt;&gt;"Reward",$D320&lt;&gt;"Transfer"),"Unknown type",IF(SUM($E320)&lt;=0,"Missing quantity",IF(COUNTIF('Portfolio'!$A$9:$A$58,$C320)=0,"Coin missing from the Portfolio tab",IF(AND($D320="Sell",SUM($E320)&gt;SUM($H320)+0.000000000001),"Sale larger than holdings",IF(AND($D320="Fee",SUM($E320)&gt;SUM($H320)+0.000000000001),"Fee larger than holdings",IF(AND(OR($D320="Buy",$D320="Sell"),SUM($F320)&lt;=0),"Missing amount",IF(AND(ISNUMBER($A320),SUM($A320)&lt;MAX($A$4:$A319)),"Date out of chronological order","OK")))))))))</f>
        <v/>
      </c>
    </row>
    <row r="321" spans="1:13" x14ac:dyDescent="0.25">
      <c r="A321" s="21"/>
      <c r="B321" s="13"/>
      <c r="C321" s="13"/>
      <c r="D321" s="13"/>
      <c r="E321" s="22"/>
      <c r="F321" s="14"/>
      <c r="G321" s="14"/>
      <c r="H321" s="16" t="str">
        <f>IF(OR($D321="",$C321=""),"",ROUND(SUMIFS($J$4:$J320,$C$4:$C320,$C321),10))</f>
        <v/>
      </c>
      <c r="I321" s="15" t="str">
        <f>IF(OR($D321="",$C321=""),"",ROUND(SUMIFS($K$4:$K320,$C$4:$C320,$C321),8))</f>
        <v/>
      </c>
      <c r="J321" s="16" t="str">
        <f>IF(OR($D321="",$C321=""),"",IF(OR($D321="Buy",$D321="Reward"),SUM($E321),IF(OR($D321="Sell",$D321="Fee"),-SUM($E321),0)))</f>
        <v/>
      </c>
      <c r="K321" s="17" t="str">
        <f>IF(OR($D321="",$C321=""),"",IF($D321="Sell",IF(SUM($H321)&gt;0,-SUM($I321)*IF(SUM($E321)&gt;SUM($H321),SUM($H321),SUM($E321))/SUM($H321),-SUM($I321)),IF(OR($D321="Buy",$D321="Reward"),SUM($F321)+SUM($G321),0)))</f>
        <v/>
      </c>
      <c r="L321" s="17" t="str">
        <f>IF(OR($C321="",$D321&lt;&gt;"Sell"),"",IF(SUM($H321)&gt;0,SUM($F321)-SUM($G321)-SUM($I321)*IF(SUM($E321)&gt;SUM($H321),SUM($H321),SUM($E321))/SUM($H321),""))</f>
        <v/>
      </c>
      <c r="M321" s="20" t="str">
        <f>IF($D321="","",IF($C321="","Missing coin",IF(AND($D321&lt;&gt;"Buy",$D321&lt;&gt;"Sell",$D321&lt;&gt;"Fee",$D321&lt;&gt;"Reward",$D321&lt;&gt;"Transfer"),"Unknown type",IF(SUM($E321)&lt;=0,"Missing quantity",IF(COUNTIF('Portfolio'!$A$9:$A$58,$C321)=0,"Coin missing from the Portfolio tab",IF(AND($D321="Sell",SUM($E321)&gt;SUM($H321)+0.000000000001),"Sale larger than holdings",IF(AND($D321="Fee",SUM($E321)&gt;SUM($H321)+0.000000000001),"Fee larger than holdings",IF(AND(OR($D321="Buy",$D321="Sell"),SUM($F321)&lt;=0),"Missing amount",IF(AND(ISNUMBER($A321),SUM($A321)&lt;MAX($A$4:$A320)),"Date out of chronological order","OK")))))))))</f>
        <v/>
      </c>
    </row>
    <row r="322" spans="1:13" x14ac:dyDescent="0.25">
      <c r="A322" s="21"/>
      <c r="B322" s="13"/>
      <c r="C322" s="13"/>
      <c r="D322" s="13"/>
      <c r="E322" s="22"/>
      <c r="F322" s="14"/>
      <c r="G322" s="14"/>
      <c r="H322" s="16" t="str">
        <f>IF(OR($D322="",$C322=""),"",ROUND(SUMIFS($J$4:$J321,$C$4:$C321,$C322),10))</f>
        <v/>
      </c>
      <c r="I322" s="15" t="str">
        <f>IF(OR($D322="",$C322=""),"",ROUND(SUMIFS($K$4:$K321,$C$4:$C321,$C322),8))</f>
        <v/>
      </c>
      <c r="J322" s="16" t="str">
        <f>IF(OR($D322="",$C322=""),"",IF(OR($D322="Buy",$D322="Reward"),SUM($E322),IF(OR($D322="Sell",$D322="Fee"),-SUM($E322),0)))</f>
        <v/>
      </c>
      <c r="K322" s="17" t="str">
        <f>IF(OR($D322="",$C322=""),"",IF($D322="Sell",IF(SUM($H322)&gt;0,-SUM($I322)*IF(SUM($E322)&gt;SUM($H322),SUM($H322),SUM($E322))/SUM($H322),-SUM($I322)),IF(OR($D322="Buy",$D322="Reward"),SUM($F322)+SUM($G322),0)))</f>
        <v/>
      </c>
      <c r="L322" s="17" t="str">
        <f>IF(OR($C322="",$D322&lt;&gt;"Sell"),"",IF(SUM($H322)&gt;0,SUM($F322)-SUM($G322)-SUM($I322)*IF(SUM($E322)&gt;SUM($H322),SUM($H322),SUM($E322))/SUM($H322),""))</f>
        <v/>
      </c>
      <c r="M322" s="20" t="str">
        <f>IF($D322="","",IF($C322="","Missing coin",IF(AND($D322&lt;&gt;"Buy",$D322&lt;&gt;"Sell",$D322&lt;&gt;"Fee",$D322&lt;&gt;"Reward",$D322&lt;&gt;"Transfer"),"Unknown type",IF(SUM($E322)&lt;=0,"Missing quantity",IF(COUNTIF('Portfolio'!$A$9:$A$58,$C322)=0,"Coin missing from the Portfolio tab",IF(AND($D322="Sell",SUM($E322)&gt;SUM($H322)+0.000000000001),"Sale larger than holdings",IF(AND($D322="Fee",SUM($E322)&gt;SUM($H322)+0.000000000001),"Fee larger than holdings",IF(AND(OR($D322="Buy",$D322="Sell"),SUM($F322)&lt;=0),"Missing amount",IF(AND(ISNUMBER($A322),SUM($A322)&lt;MAX($A$4:$A321)),"Date out of chronological order","OK")))))))))</f>
        <v/>
      </c>
    </row>
    <row r="323" spans="1:13" x14ac:dyDescent="0.25">
      <c r="A323" s="21"/>
      <c r="B323" s="13"/>
      <c r="C323" s="13"/>
      <c r="D323" s="13"/>
      <c r="E323" s="22"/>
      <c r="F323" s="14"/>
      <c r="G323" s="14"/>
      <c r="H323" s="16" t="str">
        <f>IF(OR($D323="",$C323=""),"",ROUND(SUMIFS($J$4:$J322,$C$4:$C322,$C323),10))</f>
        <v/>
      </c>
      <c r="I323" s="15" t="str">
        <f>IF(OR($D323="",$C323=""),"",ROUND(SUMIFS($K$4:$K322,$C$4:$C322,$C323),8))</f>
        <v/>
      </c>
      <c r="J323" s="16" t="str">
        <f>IF(OR($D323="",$C323=""),"",IF(OR($D323="Buy",$D323="Reward"),SUM($E323),IF(OR($D323="Sell",$D323="Fee"),-SUM($E323),0)))</f>
        <v/>
      </c>
      <c r="K323" s="17" t="str">
        <f>IF(OR($D323="",$C323=""),"",IF($D323="Sell",IF(SUM($H323)&gt;0,-SUM($I323)*IF(SUM($E323)&gt;SUM($H323),SUM($H323),SUM($E323))/SUM($H323),-SUM($I323)),IF(OR($D323="Buy",$D323="Reward"),SUM($F323)+SUM($G323),0)))</f>
        <v/>
      </c>
      <c r="L323" s="17" t="str">
        <f>IF(OR($C323="",$D323&lt;&gt;"Sell"),"",IF(SUM($H323)&gt;0,SUM($F323)-SUM($G323)-SUM($I323)*IF(SUM($E323)&gt;SUM($H323),SUM($H323),SUM($E323))/SUM($H323),""))</f>
        <v/>
      </c>
      <c r="M323" s="20" t="str">
        <f>IF($D323="","",IF($C323="","Missing coin",IF(AND($D323&lt;&gt;"Buy",$D323&lt;&gt;"Sell",$D323&lt;&gt;"Fee",$D323&lt;&gt;"Reward",$D323&lt;&gt;"Transfer"),"Unknown type",IF(SUM($E323)&lt;=0,"Missing quantity",IF(COUNTIF('Portfolio'!$A$9:$A$58,$C323)=0,"Coin missing from the Portfolio tab",IF(AND($D323="Sell",SUM($E323)&gt;SUM($H323)+0.000000000001),"Sale larger than holdings",IF(AND($D323="Fee",SUM($E323)&gt;SUM($H323)+0.000000000001),"Fee larger than holdings",IF(AND(OR($D323="Buy",$D323="Sell"),SUM($F323)&lt;=0),"Missing amount",IF(AND(ISNUMBER($A323),SUM($A323)&lt;MAX($A$4:$A322)),"Date out of chronological order","OK")))))))))</f>
        <v/>
      </c>
    </row>
    <row r="324" spans="1:13" x14ac:dyDescent="0.25">
      <c r="A324" s="21"/>
      <c r="B324" s="13"/>
      <c r="C324" s="13"/>
      <c r="D324" s="13"/>
      <c r="E324" s="22"/>
      <c r="F324" s="14"/>
      <c r="G324" s="14"/>
      <c r="H324" s="16" t="str">
        <f>IF(OR($D324="",$C324=""),"",ROUND(SUMIFS($J$4:$J323,$C$4:$C323,$C324),10))</f>
        <v/>
      </c>
      <c r="I324" s="15" t="str">
        <f>IF(OR($D324="",$C324=""),"",ROUND(SUMIFS($K$4:$K323,$C$4:$C323,$C324),8))</f>
        <v/>
      </c>
      <c r="J324" s="16" t="str">
        <f>IF(OR($D324="",$C324=""),"",IF(OR($D324="Buy",$D324="Reward"),SUM($E324),IF(OR($D324="Sell",$D324="Fee"),-SUM($E324),0)))</f>
        <v/>
      </c>
      <c r="K324" s="17" t="str">
        <f>IF(OR($D324="",$C324=""),"",IF($D324="Sell",IF(SUM($H324)&gt;0,-SUM($I324)*IF(SUM($E324)&gt;SUM($H324),SUM($H324),SUM($E324))/SUM($H324),-SUM($I324)),IF(OR($D324="Buy",$D324="Reward"),SUM($F324)+SUM($G324),0)))</f>
        <v/>
      </c>
      <c r="L324" s="17" t="str">
        <f>IF(OR($C324="",$D324&lt;&gt;"Sell"),"",IF(SUM($H324)&gt;0,SUM($F324)-SUM($G324)-SUM($I324)*IF(SUM($E324)&gt;SUM($H324),SUM($H324),SUM($E324))/SUM($H324),""))</f>
        <v/>
      </c>
      <c r="M324" s="20" t="str">
        <f>IF($D324="","",IF($C324="","Missing coin",IF(AND($D324&lt;&gt;"Buy",$D324&lt;&gt;"Sell",$D324&lt;&gt;"Fee",$D324&lt;&gt;"Reward",$D324&lt;&gt;"Transfer"),"Unknown type",IF(SUM($E324)&lt;=0,"Missing quantity",IF(COUNTIF('Portfolio'!$A$9:$A$58,$C324)=0,"Coin missing from the Portfolio tab",IF(AND($D324="Sell",SUM($E324)&gt;SUM($H324)+0.000000000001),"Sale larger than holdings",IF(AND($D324="Fee",SUM($E324)&gt;SUM($H324)+0.000000000001),"Fee larger than holdings",IF(AND(OR($D324="Buy",$D324="Sell"),SUM($F324)&lt;=0),"Missing amount",IF(AND(ISNUMBER($A324),SUM($A324)&lt;MAX($A$4:$A323)),"Date out of chronological order","OK")))))))))</f>
        <v/>
      </c>
    </row>
    <row r="325" spans="1:13" x14ac:dyDescent="0.25">
      <c r="A325" s="21"/>
      <c r="B325" s="13"/>
      <c r="C325" s="13"/>
      <c r="D325" s="13"/>
      <c r="E325" s="22"/>
      <c r="F325" s="14"/>
      <c r="G325" s="14"/>
      <c r="H325" s="16" t="str">
        <f>IF(OR($D325="",$C325=""),"",ROUND(SUMIFS($J$4:$J324,$C$4:$C324,$C325),10))</f>
        <v/>
      </c>
      <c r="I325" s="15" t="str">
        <f>IF(OR($D325="",$C325=""),"",ROUND(SUMIFS($K$4:$K324,$C$4:$C324,$C325),8))</f>
        <v/>
      </c>
      <c r="J325" s="16" t="str">
        <f>IF(OR($D325="",$C325=""),"",IF(OR($D325="Buy",$D325="Reward"),SUM($E325),IF(OR($D325="Sell",$D325="Fee"),-SUM($E325),0)))</f>
        <v/>
      </c>
      <c r="K325" s="17" t="str">
        <f>IF(OR($D325="",$C325=""),"",IF($D325="Sell",IF(SUM($H325)&gt;0,-SUM($I325)*IF(SUM($E325)&gt;SUM($H325),SUM($H325),SUM($E325))/SUM($H325),-SUM($I325)),IF(OR($D325="Buy",$D325="Reward"),SUM($F325)+SUM($G325),0)))</f>
        <v/>
      </c>
      <c r="L325" s="17" t="str">
        <f>IF(OR($C325="",$D325&lt;&gt;"Sell"),"",IF(SUM($H325)&gt;0,SUM($F325)-SUM($G325)-SUM($I325)*IF(SUM($E325)&gt;SUM($H325),SUM($H325),SUM($E325))/SUM($H325),""))</f>
        <v/>
      </c>
      <c r="M325" s="20" t="str">
        <f>IF($D325="","",IF($C325="","Missing coin",IF(AND($D325&lt;&gt;"Buy",$D325&lt;&gt;"Sell",$D325&lt;&gt;"Fee",$D325&lt;&gt;"Reward",$D325&lt;&gt;"Transfer"),"Unknown type",IF(SUM($E325)&lt;=0,"Missing quantity",IF(COUNTIF('Portfolio'!$A$9:$A$58,$C325)=0,"Coin missing from the Portfolio tab",IF(AND($D325="Sell",SUM($E325)&gt;SUM($H325)+0.000000000001),"Sale larger than holdings",IF(AND($D325="Fee",SUM($E325)&gt;SUM($H325)+0.000000000001),"Fee larger than holdings",IF(AND(OR($D325="Buy",$D325="Sell"),SUM($F325)&lt;=0),"Missing amount",IF(AND(ISNUMBER($A325),SUM($A325)&lt;MAX($A$4:$A324)),"Date out of chronological order","OK")))))))))</f>
        <v/>
      </c>
    </row>
    <row r="326" spans="1:13" x14ac:dyDescent="0.25">
      <c r="A326" s="21"/>
      <c r="B326" s="13"/>
      <c r="C326" s="13"/>
      <c r="D326" s="13"/>
      <c r="E326" s="22"/>
      <c r="F326" s="14"/>
      <c r="G326" s="14"/>
      <c r="H326" s="16" t="str">
        <f>IF(OR($D326="",$C326=""),"",ROUND(SUMIFS($J$4:$J325,$C$4:$C325,$C326),10))</f>
        <v/>
      </c>
      <c r="I326" s="15" t="str">
        <f>IF(OR($D326="",$C326=""),"",ROUND(SUMIFS($K$4:$K325,$C$4:$C325,$C326),8))</f>
        <v/>
      </c>
      <c r="J326" s="16" t="str">
        <f>IF(OR($D326="",$C326=""),"",IF(OR($D326="Buy",$D326="Reward"),SUM($E326),IF(OR($D326="Sell",$D326="Fee"),-SUM($E326),0)))</f>
        <v/>
      </c>
      <c r="K326" s="17" t="str">
        <f>IF(OR($D326="",$C326=""),"",IF($D326="Sell",IF(SUM($H326)&gt;0,-SUM($I326)*IF(SUM($E326)&gt;SUM($H326),SUM($H326),SUM($E326))/SUM($H326),-SUM($I326)),IF(OR($D326="Buy",$D326="Reward"),SUM($F326)+SUM($G326),0)))</f>
        <v/>
      </c>
      <c r="L326" s="17" t="str">
        <f>IF(OR($C326="",$D326&lt;&gt;"Sell"),"",IF(SUM($H326)&gt;0,SUM($F326)-SUM($G326)-SUM($I326)*IF(SUM($E326)&gt;SUM($H326),SUM($H326),SUM($E326))/SUM($H326),""))</f>
        <v/>
      </c>
      <c r="M326" s="20" t="str">
        <f>IF($D326="","",IF($C326="","Missing coin",IF(AND($D326&lt;&gt;"Buy",$D326&lt;&gt;"Sell",$D326&lt;&gt;"Fee",$D326&lt;&gt;"Reward",$D326&lt;&gt;"Transfer"),"Unknown type",IF(SUM($E326)&lt;=0,"Missing quantity",IF(COUNTIF('Portfolio'!$A$9:$A$58,$C326)=0,"Coin missing from the Portfolio tab",IF(AND($D326="Sell",SUM($E326)&gt;SUM($H326)+0.000000000001),"Sale larger than holdings",IF(AND($D326="Fee",SUM($E326)&gt;SUM($H326)+0.000000000001),"Fee larger than holdings",IF(AND(OR($D326="Buy",$D326="Sell"),SUM($F326)&lt;=0),"Missing amount",IF(AND(ISNUMBER($A326),SUM($A326)&lt;MAX($A$4:$A325)),"Date out of chronological order","OK")))))))))</f>
        <v/>
      </c>
    </row>
    <row r="327" spans="1:13" x14ac:dyDescent="0.25">
      <c r="A327" s="21"/>
      <c r="B327" s="13"/>
      <c r="C327" s="13"/>
      <c r="D327" s="13"/>
      <c r="E327" s="22"/>
      <c r="F327" s="14"/>
      <c r="G327" s="14"/>
      <c r="H327" s="16" t="str">
        <f>IF(OR($D327="",$C327=""),"",ROUND(SUMIFS($J$4:$J326,$C$4:$C326,$C327),10))</f>
        <v/>
      </c>
      <c r="I327" s="15" t="str">
        <f>IF(OR($D327="",$C327=""),"",ROUND(SUMIFS($K$4:$K326,$C$4:$C326,$C327),8))</f>
        <v/>
      </c>
      <c r="J327" s="16" t="str">
        <f>IF(OR($D327="",$C327=""),"",IF(OR($D327="Buy",$D327="Reward"),SUM($E327),IF(OR($D327="Sell",$D327="Fee"),-SUM($E327),0)))</f>
        <v/>
      </c>
      <c r="K327" s="17" t="str">
        <f>IF(OR($D327="",$C327=""),"",IF($D327="Sell",IF(SUM($H327)&gt;0,-SUM($I327)*IF(SUM($E327)&gt;SUM($H327),SUM($H327),SUM($E327))/SUM($H327),-SUM($I327)),IF(OR($D327="Buy",$D327="Reward"),SUM($F327)+SUM($G327),0)))</f>
        <v/>
      </c>
      <c r="L327" s="17" t="str">
        <f>IF(OR($C327="",$D327&lt;&gt;"Sell"),"",IF(SUM($H327)&gt;0,SUM($F327)-SUM($G327)-SUM($I327)*IF(SUM($E327)&gt;SUM($H327),SUM($H327),SUM($E327))/SUM($H327),""))</f>
        <v/>
      </c>
      <c r="M327" s="20" t="str">
        <f>IF($D327="","",IF($C327="","Missing coin",IF(AND($D327&lt;&gt;"Buy",$D327&lt;&gt;"Sell",$D327&lt;&gt;"Fee",$D327&lt;&gt;"Reward",$D327&lt;&gt;"Transfer"),"Unknown type",IF(SUM($E327)&lt;=0,"Missing quantity",IF(COUNTIF('Portfolio'!$A$9:$A$58,$C327)=0,"Coin missing from the Portfolio tab",IF(AND($D327="Sell",SUM($E327)&gt;SUM($H327)+0.000000000001),"Sale larger than holdings",IF(AND($D327="Fee",SUM($E327)&gt;SUM($H327)+0.000000000001),"Fee larger than holdings",IF(AND(OR($D327="Buy",$D327="Sell"),SUM($F327)&lt;=0),"Missing amount",IF(AND(ISNUMBER($A327),SUM($A327)&lt;MAX($A$4:$A326)),"Date out of chronological order","OK")))))))))</f>
        <v/>
      </c>
    </row>
    <row r="328" spans="1:13" x14ac:dyDescent="0.25">
      <c r="A328" s="21"/>
      <c r="B328" s="13"/>
      <c r="C328" s="13"/>
      <c r="D328" s="13"/>
      <c r="E328" s="22"/>
      <c r="F328" s="14"/>
      <c r="G328" s="14"/>
      <c r="H328" s="16" t="str">
        <f>IF(OR($D328="",$C328=""),"",ROUND(SUMIFS($J$4:$J327,$C$4:$C327,$C328),10))</f>
        <v/>
      </c>
      <c r="I328" s="15" t="str">
        <f>IF(OR($D328="",$C328=""),"",ROUND(SUMIFS($K$4:$K327,$C$4:$C327,$C328),8))</f>
        <v/>
      </c>
      <c r="J328" s="16" t="str">
        <f>IF(OR($D328="",$C328=""),"",IF(OR($D328="Buy",$D328="Reward"),SUM($E328),IF(OR($D328="Sell",$D328="Fee"),-SUM($E328),0)))</f>
        <v/>
      </c>
      <c r="K328" s="17" t="str">
        <f>IF(OR($D328="",$C328=""),"",IF($D328="Sell",IF(SUM($H328)&gt;0,-SUM($I328)*IF(SUM($E328)&gt;SUM($H328),SUM($H328),SUM($E328))/SUM($H328),-SUM($I328)),IF(OR($D328="Buy",$D328="Reward"),SUM($F328)+SUM($G328),0)))</f>
        <v/>
      </c>
      <c r="L328" s="17" t="str">
        <f>IF(OR($C328="",$D328&lt;&gt;"Sell"),"",IF(SUM($H328)&gt;0,SUM($F328)-SUM($G328)-SUM($I328)*IF(SUM($E328)&gt;SUM($H328),SUM($H328),SUM($E328))/SUM($H328),""))</f>
        <v/>
      </c>
      <c r="M328" s="20" t="str">
        <f>IF($D328="","",IF($C328="","Missing coin",IF(AND($D328&lt;&gt;"Buy",$D328&lt;&gt;"Sell",$D328&lt;&gt;"Fee",$D328&lt;&gt;"Reward",$D328&lt;&gt;"Transfer"),"Unknown type",IF(SUM($E328)&lt;=0,"Missing quantity",IF(COUNTIF('Portfolio'!$A$9:$A$58,$C328)=0,"Coin missing from the Portfolio tab",IF(AND($D328="Sell",SUM($E328)&gt;SUM($H328)+0.000000000001),"Sale larger than holdings",IF(AND($D328="Fee",SUM($E328)&gt;SUM($H328)+0.000000000001),"Fee larger than holdings",IF(AND(OR($D328="Buy",$D328="Sell"),SUM($F328)&lt;=0),"Missing amount",IF(AND(ISNUMBER($A328),SUM($A328)&lt;MAX($A$4:$A327)),"Date out of chronological order","OK")))))))))</f>
        <v/>
      </c>
    </row>
    <row r="329" spans="1:13" x14ac:dyDescent="0.25">
      <c r="A329" s="21"/>
      <c r="B329" s="13"/>
      <c r="C329" s="13"/>
      <c r="D329" s="13"/>
      <c r="E329" s="22"/>
      <c r="F329" s="14"/>
      <c r="G329" s="14"/>
      <c r="H329" s="16" t="str">
        <f>IF(OR($D329="",$C329=""),"",ROUND(SUMIFS($J$4:$J328,$C$4:$C328,$C329),10))</f>
        <v/>
      </c>
      <c r="I329" s="15" t="str">
        <f>IF(OR($D329="",$C329=""),"",ROUND(SUMIFS($K$4:$K328,$C$4:$C328,$C329),8))</f>
        <v/>
      </c>
      <c r="J329" s="16" t="str">
        <f>IF(OR($D329="",$C329=""),"",IF(OR($D329="Buy",$D329="Reward"),SUM($E329),IF(OR($D329="Sell",$D329="Fee"),-SUM($E329),0)))</f>
        <v/>
      </c>
      <c r="K329" s="17" t="str">
        <f>IF(OR($D329="",$C329=""),"",IF($D329="Sell",IF(SUM($H329)&gt;0,-SUM($I329)*IF(SUM($E329)&gt;SUM($H329),SUM($H329),SUM($E329))/SUM($H329),-SUM($I329)),IF(OR($D329="Buy",$D329="Reward"),SUM($F329)+SUM($G329),0)))</f>
        <v/>
      </c>
      <c r="L329" s="17" t="str">
        <f>IF(OR($C329="",$D329&lt;&gt;"Sell"),"",IF(SUM($H329)&gt;0,SUM($F329)-SUM($G329)-SUM($I329)*IF(SUM($E329)&gt;SUM($H329),SUM($H329),SUM($E329))/SUM($H329),""))</f>
        <v/>
      </c>
      <c r="M329" s="20" t="str">
        <f>IF($D329="","",IF($C329="","Missing coin",IF(AND($D329&lt;&gt;"Buy",$D329&lt;&gt;"Sell",$D329&lt;&gt;"Fee",$D329&lt;&gt;"Reward",$D329&lt;&gt;"Transfer"),"Unknown type",IF(SUM($E329)&lt;=0,"Missing quantity",IF(COUNTIF('Portfolio'!$A$9:$A$58,$C329)=0,"Coin missing from the Portfolio tab",IF(AND($D329="Sell",SUM($E329)&gt;SUM($H329)+0.000000000001),"Sale larger than holdings",IF(AND($D329="Fee",SUM($E329)&gt;SUM($H329)+0.000000000001),"Fee larger than holdings",IF(AND(OR($D329="Buy",$D329="Sell"),SUM($F329)&lt;=0),"Missing amount",IF(AND(ISNUMBER($A329),SUM($A329)&lt;MAX($A$4:$A328)),"Date out of chronological order","OK")))))))))</f>
        <v/>
      </c>
    </row>
    <row r="330" spans="1:13" x14ac:dyDescent="0.25">
      <c r="A330" s="21"/>
      <c r="B330" s="13"/>
      <c r="C330" s="13"/>
      <c r="D330" s="13"/>
      <c r="E330" s="22"/>
      <c r="F330" s="14"/>
      <c r="G330" s="14"/>
      <c r="H330" s="16" t="str">
        <f>IF(OR($D330="",$C330=""),"",ROUND(SUMIFS($J$4:$J329,$C$4:$C329,$C330),10))</f>
        <v/>
      </c>
      <c r="I330" s="15" t="str">
        <f>IF(OR($D330="",$C330=""),"",ROUND(SUMIFS($K$4:$K329,$C$4:$C329,$C330),8))</f>
        <v/>
      </c>
      <c r="J330" s="16" t="str">
        <f>IF(OR($D330="",$C330=""),"",IF(OR($D330="Buy",$D330="Reward"),SUM($E330),IF(OR($D330="Sell",$D330="Fee"),-SUM($E330),0)))</f>
        <v/>
      </c>
      <c r="K330" s="17" t="str">
        <f>IF(OR($D330="",$C330=""),"",IF($D330="Sell",IF(SUM($H330)&gt;0,-SUM($I330)*IF(SUM($E330)&gt;SUM($H330),SUM($H330),SUM($E330))/SUM($H330),-SUM($I330)),IF(OR($D330="Buy",$D330="Reward"),SUM($F330)+SUM($G330),0)))</f>
        <v/>
      </c>
      <c r="L330" s="17" t="str">
        <f>IF(OR($C330="",$D330&lt;&gt;"Sell"),"",IF(SUM($H330)&gt;0,SUM($F330)-SUM($G330)-SUM($I330)*IF(SUM($E330)&gt;SUM($H330),SUM($H330),SUM($E330))/SUM($H330),""))</f>
        <v/>
      </c>
      <c r="M330" s="20" t="str">
        <f>IF($D330="","",IF($C330="","Missing coin",IF(AND($D330&lt;&gt;"Buy",$D330&lt;&gt;"Sell",$D330&lt;&gt;"Fee",$D330&lt;&gt;"Reward",$D330&lt;&gt;"Transfer"),"Unknown type",IF(SUM($E330)&lt;=0,"Missing quantity",IF(COUNTIF('Portfolio'!$A$9:$A$58,$C330)=0,"Coin missing from the Portfolio tab",IF(AND($D330="Sell",SUM($E330)&gt;SUM($H330)+0.000000000001),"Sale larger than holdings",IF(AND($D330="Fee",SUM($E330)&gt;SUM($H330)+0.000000000001),"Fee larger than holdings",IF(AND(OR($D330="Buy",$D330="Sell"),SUM($F330)&lt;=0),"Missing amount",IF(AND(ISNUMBER($A330),SUM($A330)&lt;MAX($A$4:$A329)),"Date out of chronological order","OK")))))))))</f>
        <v/>
      </c>
    </row>
    <row r="331" spans="1:13" x14ac:dyDescent="0.25">
      <c r="A331" s="21"/>
      <c r="B331" s="13"/>
      <c r="C331" s="13"/>
      <c r="D331" s="13"/>
      <c r="E331" s="22"/>
      <c r="F331" s="14"/>
      <c r="G331" s="14"/>
      <c r="H331" s="16" t="str">
        <f>IF(OR($D331="",$C331=""),"",ROUND(SUMIFS($J$4:$J330,$C$4:$C330,$C331),10))</f>
        <v/>
      </c>
      <c r="I331" s="15" t="str">
        <f>IF(OR($D331="",$C331=""),"",ROUND(SUMIFS($K$4:$K330,$C$4:$C330,$C331),8))</f>
        <v/>
      </c>
      <c r="J331" s="16" t="str">
        <f>IF(OR($D331="",$C331=""),"",IF(OR($D331="Buy",$D331="Reward"),SUM($E331),IF(OR($D331="Sell",$D331="Fee"),-SUM($E331),0)))</f>
        <v/>
      </c>
      <c r="K331" s="17" t="str">
        <f>IF(OR($D331="",$C331=""),"",IF($D331="Sell",IF(SUM($H331)&gt;0,-SUM($I331)*IF(SUM($E331)&gt;SUM($H331),SUM($H331),SUM($E331))/SUM($H331),-SUM($I331)),IF(OR($D331="Buy",$D331="Reward"),SUM($F331)+SUM($G331),0)))</f>
        <v/>
      </c>
      <c r="L331" s="17" t="str">
        <f>IF(OR($C331="",$D331&lt;&gt;"Sell"),"",IF(SUM($H331)&gt;0,SUM($F331)-SUM($G331)-SUM($I331)*IF(SUM($E331)&gt;SUM($H331),SUM($H331),SUM($E331))/SUM($H331),""))</f>
        <v/>
      </c>
      <c r="M331" s="20" t="str">
        <f>IF($D331="","",IF($C331="","Missing coin",IF(AND($D331&lt;&gt;"Buy",$D331&lt;&gt;"Sell",$D331&lt;&gt;"Fee",$D331&lt;&gt;"Reward",$D331&lt;&gt;"Transfer"),"Unknown type",IF(SUM($E331)&lt;=0,"Missing quantity",IF(COUNTIF('Portfolio'!$A$9:$A$58,$C331)=0,"Coin missing from the Portfolio tab",IF(AND($D331="Sell",SUM($E331)&gt;SUM($H331)+0.000000000001),"Sale larger than holdings",IF(AND($D331="Fee",SUM($E331)&gt;SUM($H331)+0.000000000001),"Fee larger than holdings",IF(AND(OR($D331="Buy",$D331="Sell"),SUM($F331)&lt;=0),"Missing amount",IF(AND(ISNUMBER($A331),SUM($A331)&lt;MAX($A$4:$A330)),"Date out of chronological order","OK")))))))))</f>
        <v/>
      </c>
    </row>
    <row r="332" spans="1:13" x14ac:dyDescent="0.25">
      <c r="A332" s="21"/>
      <c r="B332" s="13"/>
      <c r="C332" s="13"/>
      <c r="D332" s="13"/>
      <c r="E332" s="22"/>
      <c r="F332" s="14"/>
      <c r="G332" s="14"/>
      <c r="H332" s="16" t="str">
        <f>IF(OR($D332="",$C332=""),"",ROUND(SUMIFS($J$4:$J331,$C$4:$C331,$C332),10))</f>
        <v/>
      </c>
      <c r="I332" s="15" t="str">
        <f>IF(OR($D332="",$C332=""),"",ROUND(SUMIFS($K$4:$K331,$C$4:$C331,$C332),8))</f>
        <v/>
      </c>
      <c r="J332" s="16" t="str">
        <f>IF(OR($D332="",$C332=""),"",IF(OR($D332="Buy",$D332="Reward"),SUM($E332),IF(OR($D332="Sell",$D332="Fee"),-SUM($E332),0)))</f>
        <v/>
      </c>
      <c r="K332" s="17" t="str">
        <f>IF(OR($D332="",$C332=""),"",IF($D332="Sell",IF(SUM($H332)&gt;0,-SUM($I332)*IF(SUM($E332)&gt;SUM($H332),SUM($H332),SUM($E332))/SUM($H332),-SUM($I332)),IF(OR($D332="Buy",$D332="Reward"),SUM($F332)+SUM($G332),0)))</f>
        <v/>
      </c>
      <c r="L332" s="17" t="str">
        <f>IF(OR($C332="",$D332&lt;&gt;"Sell"),"",IF(SUM($H332)&gt;0,SUM($F332)-SUM($G332)-SUM($I332)*IF(SUM($E332)&gt;SUM($H332),SUM($H332),SUM($E332))/SUM($H332),""))</f>
        <v/>
      </c>
      <c r="M332" s="20" t="str">
        <f>IF($D332="","",IF($C332="","Missing coin",IF(AND($D332&lt;&gt;"Buy",$D332&lt;&gt;"Sell",$D332&lt;&gt;"Fee",$D332&lt;&gt;"Reward",$D332&lt;&gt;"Transfer"),"Unknown type",IF(SUM($E332)&lt;=0,"Missing quantity",IF(COUNTIF('Portfolio'!$A$9:$A$58,$C332)=0,"Coin missing from the Portfolio tab",IF(AND($D332="Sell",SUM($E332)&gt;SUM($H332)+0.000000000001),"Sale larger than holdings",IF(AND($D332="Fee",SUM($E332)&gt;SUM($H332)+0.000000000001),"Fee larger than holdings",IF(AND(OR($D332="Buy",$D332="Sell"),SUM($F332)&lt;=0),"Missing amount",IF(AND(ISNUMBER($A332),SUM($A332)&lt;MAX($A$4:$A331)),"Date out of chronological order","OK")))))))))</f>
        <v/>
      </c>
    </row>
    <row r="333" spans="1:13" x14ac:dyDescent="0.25">
      <c r="A333" s="21"/>
      <c r="B333" s="13"/>
      <c r="C333" s="13"/>
      <c r="D333" s="13"/>
      <c r="E333" s="22"/>
      <c r="F333" s="14"/>
      <c r="G333" s="14"/>
      <c r="H333" s="16" t="str">
        <f>IF(OR($D333="",$C333=""),"",ROUND(SUMIFS($J$4:$J332,$C$4:$C332,$C333),10))</f>
        <v/>
      </c>
      <c r="I333" s="15" t="str">
        <f>IF(OR($D333="",$C333=""),"",ROUND(SUMIFS($K$4:$K332,$C$4:$C332,$C333),8))</f>
        <v/>
      </c>
      <c r="J333" s="16" t="str">
        <f>IF(OR($D333="",$C333=""),"",IF(OR($D333="Buy",$D333="Reward"),SUM($E333),IF(OR($D333="Sell",$D333="Fee"),-SUM($E333),0)))</f>
        <v/>
      </c>
      <c r="K333" s="17" t="str">
        <f>IF(OR($D333="",$C333=""),"",IF($D333="Sell",IF(SUM($H333)&gt;0,-SUM($I333)*IF(SUM($E333)&gt;SUM($H333),SUM($H333),SUM($E333))/SUM($H333),-SUM($I333)),IF(OR($D333="Buy",$D333="Reward"),SUM($F333)+SUM($G333),0)))</f>
        <v/>
      </c>
      <c r="L333" s="17" t="str">
        <f>IF(OR($C333="",$D333&lt;&gt;"Sell"),"",IF(SUM($H333)&gt;0,SUM($F333)-SUM($G333)-SUM($I333)*IF(SUM($E333)&gt;SUM($H333),SUM($H333),SUM($E333))/SUM($H333),""))</f>
        <v/>
      </c>
      <c r="M333" s="20" t="str">
        <f>IF($D333="","",IF($C333="","Missing coin",IF(AND($D333&lt;&gt;"Buy",$D333&lt;&gt;"Sell",$D333&lt;&gt;"Fee",$D333&lt;&gt;"Reward",$D333&lt;&gt;"Transfer"),"Unknown type",IF(SUM($E333)&lt;=0,"Missing quantity",IF(COUNTIF('Portfolio'!$A$9:$A$58,$C333)=0,"Coin missing from the Portfolio tab",IF(AND($D333="Sell",SUM($E333)&gt;SUM($H333)+0.000000000001),"Sale larger than holdings",IF(AND($D333="Fee",SUM($E333)&gt;SUM($H333)+0.000000000001),"Fee larger than holdings",IF(AND(OR($D333="Buy",$D333="Sell"),SUM($F333)&lt;=0),"Missing amount",IF(AND(ISNUMBER($A333),SUM($A333)&lt;MAX($A$4:$A332)),"Date out of chronological order","OK")))))))))</f>
        <v/>
      </c>
    </row>
    <row r="334" spans="1:13" x14ac:dyDescent="0.25">
      <c r="A334" s="21"/>
      <c r="B334" s="13"/>
      <c r="C334" s="13"/>
      <c r="D334" s="13"/>
      <c r="E334" s="22"/>
      <c r="F334" s="14"/>
      <c r="G334" s="14"/>
      <c r="H334" s="16" t="str">
        <f>IF(OR($D334="",$C334=""),"",ROUND(SUMIFS($J$4:$J333,$C$4:$C333,$C334),10))</f>
        <v/>
      </c>
      <c r="I334" s="15" t="str">
        <f>IF(OR($D334="",$C334=""),"",ROUND(SUMIFS($K$4:$K333,$C$4:$C333,$C334),8))</f>
        <v/>
      </c>
      <c r="J334" s="16" t="str">
        <f>IF(OR($D334="",$C334=""),"",IF(OR($D334="Buy",$D334="Reward"),SUM($E334),IF(OR($D334="Sell",$D334="Fee"),-SUM($E334),0)))</f>
        <v/>
      </c>
      <c r="K334" s="17" t="str">
        <f>IF(OR($D334="",$C334=""),"",IF($D334="Sell",IF(SUM($H334)&gt;0,-SUM($I334)*IF(SUM($E334)&gt;SUM($H334),SUM($H334),SUM($E334))/SUM($H334),-SUM($I334)),IF(OR($D334="Buy",$D334="Reward"),SUM($F334)+SUM($G334),0)))</f>
        <v/>
      </c>
      <c r="L334" s="17" t="str">
        <f>IF(OR($C334="",$D334&lt;&gt;"Sell"),"",IF(SUM($H334)&gt;0,SUM($F334)-SUM($G334)-SUM($I334)*IF(SUM($E334)&gt;SUM($H334),SUM($H334),SUM($E334))/SUM($H334),""))</f>
        <v/>
      </c>
      <c r="M334" s="20" t="str">
        <f>IF($D334="","",IF($C334="","Missing coin",IF(AND($D334&lt;&gt;"Buy",$D334&lt;&gt;"Sell",$D334&lt;&gt;"Fee",$D334&lt;&gt;"Reward",$D334&lt;&gt;"Transfer"),"Unknown type",IF(SUM($E334)&lt;=0,"Missing quantity",IF(COUNTIF('Portfolio'!$A$9:$A$58,$C334)=0,"Coin missing from the Portfolio tab",IF(AND($D334="Sell",SUM($E334)&gt;SUM($H334)+0.000000000001),"Sale larger than holdings",IF(AND($D334="Fee",SUM($E334)&gt;SUM($H334)+0.000000000001),"Fee larger than holdings",IF(AND(OR($D334="Buy",$D334="Sell"),SUM($F334)&lt;=0),"Missing amount",IF(AND(ISNUMBER($A334),SUM($A334)&lt;MAX($A$4:$A333)),"Date out of chronological order","OK")))))))))</f>
        <v/>
      </c>
    </row>
    <row r="335" spans="1:13" x14ac:dyDescent="0.25">
      <c r="A335" s="21"/>
      <c r="B335" s="13"/>
      <c r="C335" s="13"/>
      <c r="D335" s="13"/>
      <c r="E335" s="22"/>
      <c r="F335" s="14"/>
      <c r="G335" s="14"/>
      <c r="H335" s="16" t="str">
        <f>IF(OR($D335="",$C335=""),"",ROUND(SUMIFS($J$4:$J334,$C$4:$C334,$C335),10))</f>
        <v/>
      </c>
      <c r="I335" s="15" t="str">
        <f>IF(OR($D335="",$C335=""),"",ROUND(SUMIFS($K$4:$K334,$C$4:$C334,$C335),8))</f>
        <v/>
      </c>
      <c r="J335" s="16" t="str">
        <f>IF(OR($D335="",$C335=""),"",IF(OR($D335="Buy",$D335="Reward"),SUM($E335),IF(OR($D335="Sell",$D335="Fee"),-SUM($E335),0)))</f>
        <v/>
      </c>
      <c r="K335" s="17" t="str">
        <f>IF(OR($D335="",$C335=""),"",IF($D335="Sell",IF(SUM($H335)&gt;0,-SUM($I335)*IF(SUM($E335)&gt;SUM($H335),SUM($H335),SUM($E335))/SUM($H335),-SUM($I335)),IF(OR($D335="Buy",$D335="Reward"),SUM($F335)+SUM($G335),0)))</f>
        <v/>
      </c>
      <c r="L335" s="17" t="str">
        <f>IF(OR($C335="",$D335&lt;&gt;"Sell"),"",IF(SUM($H335)&gt;0,SUM($F335)-SUM($G335)-SUM($I335)*IF(SUM($E335)&gt;SUM($H335),SUM($H335),SUM($E335))/SUM($H335),""))</f>
        <v/>
      </c>
      <c r="M335" s="20" t="str">
        <f>IF($D335="","",IF($C335="","Missing coin",IF(AND($D335&lt;&gt;"Buy",$D335&lt;&gt;"Sell",$D335&lt;&gt;"Fee",$D335&lt;&gt;"Reward",$D335&lt;&gt;"Transfer"),"Unknown type",IF(SUM($E335)&lt;=0,"Missing quantity",IF(COUNTIF('Portfolio'!$A$9:$A$58,$C335)=0,"Coin missing from the Portfolio tab",IF(AND($D335="Sell",SUM($E335)&gt;SUM($H335)+0.000000000001),"Sale larger than holdings",IF(AND($D335="Fee",SUM($E335)&gt;SUM($H335)+0.000000000001),"Fee larger than holdings",IF(AND(OR($D335="Buy",$D335="Sell"),SUM($F335)&lt;=0),"Missing amount",IF(AND(ISNUMBER($A335),SUM($A335)&lt;MAX($A$4:$A334)),"Date out of chronological order","OK")))))))))</f>
        <v/>
      </c>
    </row>
    <row r="336" spans="1:13" x14ac:dyDescent="0.25">
      <c r="A336" s="21"/>
      <c r="B336" s="13"/>
      <c r="C336" s="13"/>
      <c r="D336" s="13"/>
      <c r="E336" s="22"/>
      <c r="F336" s="14"/>
      <c r="G336" s="14"/>
      <c r="H336" s="16" t="str">
        <f>IF(OR($D336="",$C336=""),"",ROUND(SUMIFS($J$4:$J335,$C$4:$C335,$C336),10))</f>
        <v/>
      </c>
      <c r="I336" s="15" t="str">
        <f>IF(OR($D336="",$C336=""),"",ROUND(SUMIFS($K$4:$K335,$C$4:$C335,$C336),8))</f>
        <v/>
      </c>
      <c r="J336" s="16" t="str">
        <f>IF(OR($D336="",$C336=""),"",IF(OR($D336="Buy",$D336="Reward"),SUM($E336),IF(OR($D336="Sell",$D336="Fee"),-SUM($E336),0)))</f>
        <v/>
      </c>
      <c r="K336" s="17" t="str">
        <f>IF(OR($D336="",$C336=""),"",IF($D336="Sell",IF(SUM($H336)&gt;0,-SUM($I336)*IF(SUM($E336)&gt;SUM($H336),SUM($H336),SUM($E336))/SUM($H336),-SUM($I336)),IF(OR($D336="Buy",$D336="Reward"),SUM($F336)+SUM($G336),0)))</f>
        <v/>
      </c>
      <c r="L336" s="17" t="str">
        <f>IF(OR($C336="",$D336&lt;&gt;"Sell"),"",IF(SUM($H336)&gt;0,SUM($F336)-SUM($G336)-SUM($I336)*IF(SUM($E336)&gt;SUM($H336),SUM($H336),SUM($E336))/SUM($H336),""))</f>
        <v/>
      </c>
      <c r="M336" s="20" t="str">
        <f>IF($D336="","",IF($C336="","Missing coin",IF(AND($D336&lt;&gt;"Buy",$D336&lt;&gt;"Sell",$D336&lt;&gt;"Fee",$D336&lt;&gt;"Reward",$D336&lt;&gt;"Transfer"),"Unknown type",IF(SUM($E336)&lt;=0,"Missing quantity",IF(COUNTIF('Portfolio'!$A$9:$A$58,$C336)=0,"Coin missing from the Portfolio tab",IF(AND($D336="Sell",SUM($E336)&gt;SUM($H336)+0.000000000001),"Sale larger than holdings",IF(AND($D336="Fee",SUM($E336)&gt;SUM($H336)+0.000000000001),"Fee larger than holdings",IF(AND(OR($D336="Buy",$D336="Sell"),SUM($F336)&lt;=0),"Missing amount",IF(AND(ISNUMBER($A336),SUM($A336)&lt;MAX($A$4:$A335)),"Date out of chronological order","OK")))))))))</f>
        <v/>
      </c>
    </row>
    <row r="337" spans="1:13" x14ac:dyDescent="0.25">
      <c r="A337" s="21"/>
      <c r="B337" s="13"/>
      <c r="C337" s="13"/>
      <c r="D337" s="13"/>
      <c r="E337" s="22"/>
      <c r="F337" s="14"/>
      <c r="G337" s="14"/>
      <c r="H337" s="16" t="str">
        <f>IF(OR($D337="",$C337=""),"",ROUND(SUMIFS($J$4:$J336,$C$4:$C336,$C337),10))</f>
        <v/>
      </c>
      <c r="I337" s="15" t="str">
        <f>IF(OR($D337="",$C337=""),"",ROUND(SUMIFS($K$4:$K336,$C$4:$C336,$C337),8))</f>
        <v/>
      </c>
      <c r="J337" s="16" t="str">
        <f>IF(OR($D337="",$C337=""),"",IF(OR($D337="Buy",$D337="Reward"),SUM($E337),IF(OR($D337="Sell",$D337="Fee"),-SUM($E337),0)))</f>
        <v/>
      </c>
      <c r="K337" s="17" t="str">
        <f>IF(OR($D337="",$C337=""),"",IF($D337="Sell",IF(SUM($H337)&gt;0,-SUM($I337)*IF(SUM($E337)&gt;SUM($H337),SUM($H337),SUM($E337))/SUM($H337),-SUM($I337)),IF(OR($D337="Buy",$D337="Reward"),SUM($F337)+SUM($G337),0)))</f>
        <v/>
      </c>
      <c r="L337" s="17" t="str">
        <f>IF(OR($C337="",$D337&lt;&gt;"Sell"),"",IF(SUM($H337)&gt;0,SUM($F337)-SUM($G337)-SUM($I337)*IF(SUM($E337)&gt;SUM($H337),SUM($H337),SUM($E337))/SUM($H337),""))</f>
        <v/>
      </c>
      <c r="M337" s="20" t="str">
        <f>IF($D337="","",IF($C337="","Missing coin",IF(AND($D337&lt;&gt;"Buy",$D337&lt;&gt;"Sell",$D337&lt;&gt;"Fee",$D337&lt;&gt;"Reward",$D337&lt;&gt;"Transfer"),"Unknown type",IF(SUM($E337)&lt;=0,"Missing quantity",IF(COUNTIF('Portfolio'!$A$9:$A$58,$C337)=0,"Coin missing from the Portfolio tab",IF(AND($D337="Sell",SUM($E337)&gt;SUM($H337)+0.000000000001),"Sale larger than holdings",IF(AND($D337="Fee",SUM($E337)&gt;SUM($H337)+0.000000000001),"Fee larger than holdings",IF(AND(OR($D337="Buy",$D337="Sell"),SUM($F337)&lt;=0),"Missing amount",IF(AND(ISNUMBER($A337),SUM($A337)&lt;MAX($A$4:$A336)),"Date out of chronological order","OK")))))))))</f>
        <v/>
      </c>
    </row>
    <row r="338" spans="1:13" x14ac:dyDescent="0.25">
      <c r="A338" s="21"/>
      <c r="B338" s="13"/>
      <c r="C338" s="13"/>
      <c r="D338" s="13"/>
      <c r="E338" s="22"/>
      <c r="F338" s="14"/>
      <c r="G338" s="14"/>
      <c r="H338" s="16" t="str">
        <f>IF(OR($D338="",$C338=""),"",ROUND(SUMIFS($J$4:$J337,$C$4:$C337,$C338),10))</f>
        <v/>
      </c>
      <c r="I338" s="15" t="str">
        <f>IF(OR($D338="",$C338=""),"",ROUND(SUMIFS($K$4:$K337,$C$4:$C337,$C338),8))</f>
        <v/>
      </c>
      <c r="J338" s="16" t="str">
        <f>IF(OR($D338="",$C338=""),"",IF(OR($D338="Buy",$D338="Reward"),SUM($E338),IF(OR($D338="Sell",$D338="Fee"),-SUM($E338),0)))</f>
        <v/>
      </c>
      <c r="K338" s="17" t="str">
        <f>IF(OR($D338="",$C338=""),"",IF($D338="Sell",IF(SUM($H338)&gt;0,-SUM($I338)*IF(SUM($E338)&gt;SUM($H338),SUM($H338),SUM($E338))/SUM($H338),-SUM($I338)),IF(OR($D338="Buy",$D338="Reward"),SUM($F338)+SUM($G338),0)))</f>
        <v/>
      </c>
      <c r="L338" s="17" t="str">
        <f>IF(OR($C338="",$D338&lt;&gt;"Sell"),"",IF(SUM($H338)&gt;0,SUM($F338)-SUM($G338)-SUM($I338)*IF(SUM($E338)&gt;SUM($H338),SUM($H338),SUM($E338))/SUM($H338),""))</f>
        <v/>
      </c>
      <c r="M338" s="20" t="str">
        <f>IF($D338="","",IF($C338="","Missing coin",IF(AND($D338&lt;&gt;"Buy",$D338&lt;&gt;"Sell",$D338&lt;&gt;"Fee",$D338&lt;&gt;"Reward",$D338&lt;&gt;"Transfer"),"Unknown type",IF(SUM($E338)&lt;=0,"Missing quantity",IF(COUNTIF('Portfolio'!$A$9:$A$58,$C338)=0,"Coin missing from the Portfolio tab",IF(AND($D338="Sell",SUM($E338)&gt;SUM($H338)+0.000000000001),"Sale larger than holdings",IF(AND($D338="Fee",SUM($E338)&gt;SUM($H338)+0.000000000001),"Fee larger than holdings",IF(AND(OR($D338="Buy",$D338="Sell"),SUM($F338)&lt;=0),"Missing amount",IF(AND(ISNUMBER($A338),SUM($A338)&lt;MAX($A$4:$A337)),"Date out of chronological order","OK")))))))))</f>
        <v/>
      </c>
    </row>
    <row r="339" spans="1:13" x14ac:dyDescent="0.25">
      <c r="A339" s="21"/>
      <c r="B339" s="13"/>
      <c r="C339" s="13"/>
      <c r="D339" s="13"/>
      <c r="E339" s="22"/>
      <c r="F339" s="14"/>
      <c r="G339" s="14"/>
      <c r="H339" s="16" t="str">
        <f>IF(OR($D339="",$C339=""),"",ROUND(SUMIFS($J$4:$J338,$C$4:$C338,$C339),10))</f>
        <v/>
      </c>
      <c r="I339" s="15" t="str">
        <f>IF(OR($D339="",$C339=""),"",ROUND(SUMIFS($K$4:$K338,$C$4:$C338,$C339),8))</f>
        <v/>
      </c>
      <c r="J339" s="16" t="str">
        <f>IF(OR($D339="",$C339=""),"",IF(OR($D339="Buy",$D339="Reward"),SUM($E339),IF(OR($D339="Sell",$D339="Fee"),-SUM($E339),0)))</f>
        <v/>
      </c>
      <c r="K339" s="17" t="str">
        <f>IF(OR($D339="",$C339=""),"",IF($D339="Sell",IF(SUM($H339)&gt;0,-SUM($I339)*IF(SUM($E339)&gt;SUM($H339),SUM($H339),SUM($E339))/SUM($H339),-SUM($I339)),IF(OR($D339="Buy",$D339="Reward"),SUM($F339)+SUM($G339),0)))</f>
        <v/>
      </c>
      <c r="L339" s="17" t="str">
        <f>IF(OR($C339="",$D339&lt;&gt;"Sell"),"",IF(SUM($H339)&gt;0,SUM($F339)-SUM($G339)-SUM($I339)*IF(SUM($E339)&gt;SUM($H339),SUM($H339),SUM($E339))/SUM($H339),""))</f>
        <v/>
      </c>
      <c r="M339" s="20" t="str">
        <f>IF($D339="","",IF($C339="","Missing coin",IF(AND($D339&lt;&gt;"Buy",$D339&lt;&gt;"Sell",$D339&lt;&gt;"Fee",$D339&lt;&gt;"Reward",$D339&lt;&gt;"Transfer"),"Unknown type",IF(SUM($E339)&lt;=0,"Missing quantity",IF(COUNTIF('Portfolio'!$A$9:$A$58,$C339)=0,"Coin missing from the Portfolio tab",IF(AND($D339="Sell",SUM($E339)&gt;SUM($H339)+0.000000000001),"Sale larger than holdings",IF(AND($D339="Fee",SUM($E339)&gt;SUM($H339)+0.000000000001),"Fee larger than holdings",IF(AND(OR($D339="Buy",$D339="Sell"),SUM($F339)&lt;=0),"Missing amount",IF(AND(ISNUMBER($A339),SUM($A339)&lt;MAX($A$4:$A338)),"Date out of chronological order","OK")))))))))</f>
        <v/>
      </c>
    </row>
    <row r="340" spans="1:13" x14ac:dyDescent="0.25">
      <c r="A340" s="21"/>
      <c r="B340" s="13"/>
      <c r="C340" s="13"/>
      <c r="D340" s="13"/>
      <c r="E340" s="22"/>
      <c r="F340" s="14"/>
      <c r="G340" s="14"/>
      <c r="H340" s="16" t="str">
        <f>IF(OR($D340="",$C340=""),"",ROUND(SUMIFS($J$4:$J339,$C$4:$C339,$C340),10))</f>
        <v/>
      </c>
      <c r="I340" s="15" t="str">
        <f>IF(OR($D340="",$C340=""),"",ROUND(SUMIFS($K$4:$K339,$C$4:$C339,$C340),8))</f>
        <v/>
      </c>
      <c r="J340" s="16" t="str">
        <f>IF(OR($D340="",$C340=""),"",IF(OR($D340="Buy",$D340="Reward"),SUM($E340),IF(OR($D340="Sell",$D340="Fee"),-SUM($E340),0)))</f>
        <v/>
      </c>
      <c r="K340" s="17" t="str">
        <f>IF(OR($D340="",$C340=""),"",IF($D340="Sell",IF(SUM($H340)&gt;0,-SUM($I340)*IF(SUM($E340)&gt;SUM($H340),SUM($H340),SUM($E340))/SUM($H340),-SUM($I340)),IF(OR($D340="Buy",$D340="Reward"),SUM($F340)+SUM($G340),0)))</f>
        <v/>
      </c>
      <c r="L340" s="17" t="str">
        <f>IF(OR($C340="",$D340&lt;&gt;"Sell"),"",IF(SUM($H340)&gt;0,SUM($F340)-SUM($G340)-SUM($I340)*IF(SUM($E340)&gt;SUM($H340),SUM($H340),SUM($E340))/SUM($H340),""))</f>
        <v/>
      </c>
      <c r="M340" s="20" t="str">
        <f>IF($D340="","",IF($C340="","Missing coin",IF(AND($D340&lt;&gt;"Buy",$D340&lt;&gt;"Sell",$D340&lt;&gt;"Fee",$D340&lt;&gt;"Reward",$D340&lt;&gt;"Transfer"),"Unknown type",IF(SUM($E340)&lt;=0,"Missing quantity",IF(COUNTIF('Portfolio'!$A$9:$A$58,$C340)=0,"Coin missing from the Portfolio tab",IF(AND($D340="Sell",SUM($E340)&gt;SUM($H340)+0.000000000001),"Sale larger than holdings",IF(AND($D340="Fee",SUM($E340)&gt;SUM($H340)+0.000000000001),"Fee larger than holdings",IF(AND(OR($D340="Buy",$D340="Sell"),SUM($F340)&lt;=0),"Missing amount",IF(AND(ISNUMBER($A340),SUM($A340)&lt;MAX($A$4:$A339)),"Date out of chronological order","OK")))))))))</f>
        <v/>
      </c>
    </row>
    <row r="341" spans="1:13" x14ac:dyDescent="0.25">
      <c r="A341" s="21"/>
      <c r="B341" s="13"/>
      <c r="C341" s="13"/>
      <c r="D341" s="13"/>
      <c r="E341" s="22"/>
      <c r="F341" s="14"/>
      <c r="G341" s="14"/>
      <c r="H341" s="16" t="str">
        <f>IF(OR($D341="",$C341=""),"",ROUND(SUMIFS($J$4:$J340,$C$4:$C340,$C341),10))</f>
        <v/>
      </c>
      <c r="I341" s="15" t="str">
        <f>IF(OR($D341="",$C341=""),"",ROUND(SUMIFS($K$4:$K340,$C$4:$C340,$C341),8))</f>
        <v/>
      </c>
      <c r="J341" s="16" t="str">
        <f>IF(OR($D341="",$C341=""),"",IF(OR($D341="Buy",$D341="Reward"),SUM($E341),IF(OR($D341="Sell",$D341="Fee"),-SUM($E341),0)))</f>
        <v/>
      </c>
      <c r="K341" s="17" t="str">
        <f>IF(OR($D341="",$C341=""),"",IF($D341="Sell",IF(SUM($H341)&gt;0,-SUM($I341)*IF(SUM($E341)&gt;SUM($H341),SUM($H341),SUM($E341))/SUM($H341),-SUM($I341)),IF(OR($D341="Buy",$D341="Reward"),SUM($F341)+SUM($G341),0)))</f>
        <v/>
      </c>
      <c r="L341" s="17" t="str">
        <f>IF(OR($C341="",$D341&lt;&gt;"Sell"),"",IF(SUM($H341)&gt;0,SUM($F341)-SUM($G341)-SUM($I341)*IF(SUM($E341)&gt;SUM($H341),SUM($H341),SUM($E341))/SUM($H341),""))</f>
        <v/>
      </c>
      <c r="M341" s="20" t="str">
        <f>IF($D341="","",IF($C341="","Missing coin",IF(AND($D341&lt;&gt;"Buy",$D341&lt;&gt;"Sell",$D341&lt;&gt;"Fee",$D341&lt;&gt;"Reward",$D341&lt;&gt;"Transfer"),"Unknown type",IF(SUM($E341)&lt;=0,"Missing quantity",IF(COUNTIF('Portfolio'!$A$9:$A$58,$C341)=0,"Coin missing from the Portfolio tab",IF(AND($D341="Sell",SUM($E341)&gt;SUM($H341)+0.000000000001),"Sale larger than holdings",IF(AND($D341="Fee",SUM($E341)&gt;SUM($H341)+0.000000000001),"Fee larger than holdings",IF(AND(OR($D341="Buy",$D341="Sell"),SUM($F341)&lt;=0),"Missing amount",IF(AND(ISNUMBER($A341),SUM($A341)&lt;MAX($A$4:$A340)),"Date out of chronological order","OK")))))))))</f>
        <v/>
      </c>
    </row>
    <row r="342" spans="1:13" x14ac:dyDescent="0.25">
      <c r="A342" s="21"/>
      <c r="B342" s="13"/>
      <c r="C342" s="13"/>
      <c r="D342" s="13"/>
      <c r="E342" s="22"/>
      <c r="F342" s="14"/>
      <c r="G342" s="14"/>
      <c r="H342" s="16" t="str">
        <f>IF(OR($D342="",$C342=""),"",ROUND(SUMIFS($J$4:$J341,$C$4:$C341,$C342),10))</f>
        <v/>
      </c>
      <c r="I342" s="15" t="str">
        <f>IF(OR($D342="",$C342=""),"",ROUND(SUMIFS($K$4:$K341,$C$4:$C341,$C342),8))</f>
        <v/>
      </c>
      <c r="J342" s="16" t="str">
        <f>IF(OR($D342="",$C342=""),"",IF(OR($D342="Buy",$D342="Reward"),SUM($E342),IF(OR($D342="Sell",$D342="Fee"),-SUM($E342),0)))</f>
        <v/>
      </c>
      <c r="K342" s="17" t="str">
        <f>IF(OR($D342="",$C342=""),"",IF($D342="Sell",IF(SUM($H342)&gt;0,-SUM($I342)*IF(SUM($E342)&gt;SUM($H342),SUM($H342),SUM($E342))/SUM($H342),-SUM($I342)),IF(OR($D342="Buy",$D342="Reward"),SUM($F342)+SUM($G342),0)))</f>
        <v/>
      </c>
      <c r="L342" s="17" t="str">
        <f>IF(OR($C342="",$D342&lt;&gt;"Sell"),"",IF(SUM($H342)&gt;0,SUM($F342)-SUM($G342)-SUM($I342)*IF(SUM($E342)&gt;SUM($H342),SUM($H342),SUM($E342))/SUM($H342),""))</f>
        <v/>
      </c>
      <c r="M342" s="20" t="str">
        <f>IF($D342="","",IF($C342="","Missing coin",IF(AND($D342&lt;&gt;"Buy",$D342&lt;&gt;"Sell",$D342&lt;&gt;"Fee",$D342&lt;&gt;"Reward",$D342&lt;&gt;"Transfer"),"Unknown type",IF(SUM($E342)&lt;=0,"Missing quantity",IF(COUNTIF('Portfolio'!$A$9:$A$58,$C342)=0,"Coin missing from the Portfolio tab",IF(AND($D342="Sell",SUM($E342)&gt;SUM($H342)+0.000000000001),"Sale larger than holdings",IF(AND($D342="Fee",SUM($E342)&gt;SUM($H342)+0.000000000001),"Fee larger than holdings",IF(AND(OR($D342="Buy",$D342="Sell"),SUM($F342)&lt;=0),"Missing amount",IF(AND(ISNUMBER($A342),SUM($A342)&lt;MAX($A$4:$A341)),"Date out of chronological order","OK")))))))))</f>
        <v/>
      </c>
    </row>
    <row r="343" spans="1:13" x14ac:dyDescent="0.25">
      <c r="A343" s="21"/>
      <c r="B343" s="13"/>
      <c r="C343" s="13"/>
      <c r="D343" s="13"/>
      <c r="E343" s="22"/>
      <c r="F343" s="14"/>
      <c r="G343" s="14"/>
      <c r="H343" s="16" t="str">
        <f>IF(OR($D343="",$C343=""),"",ROUND(SUMIFS($J$4:$J342,$C$4:$C342,$C343),10))</f>
        <v/>
      </c>
      <c r="I343" s="15" t="str">
        <f>IF(OR($D343="",$C343=""),"",ROUND(SUMIFS($K$4:$K342,$C$4:$C342,$C343),8))</f>
        <v/>
      </c>
      <c r="J343" s="16" t="str">
        <f>IF(OR($D343="",$C343=""),"",IF(OR($D343="Buy",$D343="Reward"),SUM($E343),IF(OR($D343="Sell",$D343="Fee"),-SUM($E343),0)))</f>
        <v/>
      </c>
      <c r="K343" s="17" t="str">
        <f>IF(OR($D343="",$C343=""),"",IF($D343="Sell",IF(SUM($H343)&gt;0,-SUM($I343)*IF(SUM($E343)&gt;SUM($H343),SUM($H343),SUM($E343))/SUM($H343),-SUM($I343)),IF(OR($D343="Buy",$D343="Reward"),SUM($F343)+SUM($G343),0)))</f>
        <v/>
      </c>
      <c r="L343" s="17" t="str">
        <f>IF(OR($C343="",$D343&lt;&gt;"Sell"),"",IF(SUM($H343)&gt;0,SUM($F343)-SUM($G343)-SUM($I343)*IF(SUM($E343)&gt;SUM($H343),SUM($H343),SUM($E343))/SUM($H343),""))</f>
        <v/>
      </c>
      <c r="M343" s="20" t="str">
        <f>IF($D343="","",IF($C343="","Missing coin",IF(AND($D343&lt;&gt;"Buy",$D343&lt;&gt;"Sell",$D343&lt;&gt;"Fee",$D343&lt;&gt;"Reward",$D343&lt;&gt;"Transfer"),"Unknown type",IF(SUM($E343)&lt;=0,"Missing quantity",IF(COUNTIF('Portfolio'!$A$9:$A$58,$C343)=0,"Coin missing from the Portfolio tab",IF(AND($D343="Sell",SUM($E343)&gt;SUM($H343)+0.000000000001),"Sale larger than holdings",IF(AND($D343="Fee",SUM($E343)&gt;SUM($H343)+0.000000000001),"Fee larger than holdings",IF(AND(OR($D343="Buy",$D343="Sell"),SUM($F343)&lt;=0),"Missing amount",IF(AND(ISNUMBER($A343),SUM($A343)&lt;MAX($A$4:$A342)),"Date out of chronological order","OK")))))))))</f>
        <v/>
      </c>
    </row>
    <row r="344" spans="1:13" x14ac:dyDescent="0.25">
      <c r="A344" s="21"/>
      <c r="B344" s="13"/>
      <c r="C344" s="13"/>
      <c r="D344" s="13"/>
      <c r="E344" s="22"/>
      <c r="F344" s="14"/>
      <c r="G344" s="14"/>
      <c r="H344" s="16" t="str">
        <f>IF(OR($D344="",$C344=""),"",ROUND(SUMIFS($J$4:$J343,$C$4:$C343,$C344),10))</f>
        <v/>
      </c>
      <c r="I344" s="15" t="str">
        <f>IF(OR($D344="",$C344=""),"",ROUND(SUMIFS($K$4:$K343,$C$4:$C343,$C344),8))</f>
        <v/>
      </c>
      <c r="J344" s="16" t="str">
        <f>IF(OR($D344="",$C344=""),"",IF(OR($D344="Buy",$D344="Reward"),SUM($E344),IF(OR($D344="Sell",$D344="Fee"),-SUM($E344),0)))</f>
        <v/>
      </c>
      <c r="K344" s="17" t="str">
        <f>IF(OR($D344="",$C344=""),"",IF($D344="Sell",IF(SUM($H344)&gt;0,-SUM($I344)*IF(SUM($E344)&gt;SUM($H344),SUM($H344),SUM($E344))/SUM($H344),-SUM($I344)),IF(OR($D344="Buy",$D344="Reward"),SUM($F344)+SUM($G344),0)))</f>
        <v/>
      </c>
      <c r="L344" s="17" t="str">
        <f>IF(OR($C344="",$D344&lt;&gt;"Sell"),"",IF(SUM($H344)&gt;0,SUM($F344)-SUM($G344)-SUM($I344)*IF(SUM($E344)&gt;SUM($H344),SUM($H344),SUM($E344))/SUM($H344),""))</f>
        <v/>
      </c>
      <c r="M344" s="20" t="str">
        <f>IF($D344="","",IF($C344="","Missing coin",IF(AND($D344&lt;&gt;"Buy",$D344&lt;&gt;"Sell",$D344&lt;&gt;"Fee",$D344&lt;&gt;"Reward",$D344&lt;&gt;"Transfer"),"Unknown type",IF(SUM($E344)&lt;=0,"Missing quantity",IF(COUNTIF('Portfolio'!$A$9:$A$58,$C344)=0,"Coin missing from the Portfolio tab",IF(AND($D344="Sell",SUM($E344)&gt;SUM($H344)+0.000000000001),"Sale larger than holdings",IF(AND($D344="Fee",SUM($E344)&gt;SUM($H344)+0.000000000001),"Fee larger than holdings",IF(AND(OR($D344="Buy",$D344="Sell"),SUM($F344)&lt;=0),"Missing amount",IF(AND(ISNUMBER($A344),SUM($A344)&lt;MAX($A$4:$A343)),"Date out of chronological order","OK")))))))))</f>
        <v/>
      </c>
    </row>
    <row r="345" spans="1:13" x14ac:dyDescent="0.25">
      <c r="A345" s="21"/>
      <c r="B345" s="13"/>
      <c r="C345" s="13"/>
      <c r="D345" s="13"/>
      <c r="E345" s="22"/>
      <c r="F345" s="14"/>
      <c r="G345" s="14"/>
      <c r="H345" s="16" t="str">
        <f>IF(OR($D345="",$C345=""),"",ROUND(SUMIFS($J$4:$J344,$C$4:$C344,$C345),10))</f>
        <v/>
      </c>
      <c r="I345" s="15" t="str">
        <f>IF(OR($D345="",$C345=""),"",ROUND(SUMIFS($K$4:$K344,$C$4:$C344,$C345),8))</f>
        <v/>
      </c>
      <c r="J345" s="16" t="str">
        <f>IF(OR($D345="",$C345=""),"",IF(OR($D345="Buy",$D345="Reward"),SUM($E345),IF(OR($D345="Sell",$D345="Fee"),-SUM($E345),0)))</f>
        <v/>
      </c>
      <c r="K345" s="17" t="str">
        <f>IF(OR($D345="",$C345=""),"",IF($D345="Sell",IF(SUM($H345)&gt;0,-SUM($I345)*IF(SUM($E345)&gt;SUM($H345),SUM($H345),SUM($E345))/SUM($H345),-SUM($I345)),IF(OR($D345="Buy",$D345="Reward"),SUM($F345)+SUM($G345),0)))</f>
        <v/>
      </c>
      <c r="L345" s="17" t="str">
        <f>IF(OR($C345="",$D345&lt;&gt;"Sell"),"",IF(SUM($H345)&gt;0,SUM($F345)-SUM($G345)-SUM($I345)*IF(SUM($E345)&gt;SUM($H345),SUM($H345),SUM($E345))/SUM($H345),""))</f>
        <v/>
      </c>
      <c r="M345" s="20" t="str">
        <f>IF($D345="","",IF($C345="","Missing coin",IF(AND($D345&lt;&gt;"Buy",$D345&lt;&gt;"Sell",$D345&lt;&gt;"Fee",$D345&lt;&gt;"Reward",$D345&lt;&gt;"Transfer"),"Unknown type",IF(SUM($E345)&lt;=0,"Missing quantity",IF(COUNTIF('Portfolio'!$A$9:$A$58,$C345)=0,"Coin missing from the Portfolio tab",IF(AND($D345="Sell",SUM($E345)&gt;SUM($H345)+0.000000000001),"Sale larger than holdings",IF(AND($D345="Fee",SUM($E345)&gt;SUM($H345)+0.000000000001),"Fee larger than holdings",IF(AND(OR($D345="Buy",$D345="Sell"),SUM($F345)&lt;=0),"Missing amount",IF(AND(ISNUMBER($A345),SUM($A345)&lt;MAX($A$4:$A344)),"Date out of chronological order","OK")))))))))</f>
        <v/>
      </c>
    </row>
    <row r="346" spans="1:13" x14ac:dyDescent="0.25">
      <c r="A346" s="21"/>
      <c r="B346" s="13"/>
      <c r="C346" s="13"/>
      <c r="D346" s="13"/>
      <c r="E346" s="22"/>
      <c r="F346" s="14"/>
      <c r="G346" s="14"/>
      <c r="H346" s="16" t="str">
        <f>IF(OR($D346="",$C346=""),"",ROUND(SUMIFS($J$4:$J345,$C$4:$C345,$C346),10))</f>
        <v/>
      </c>
      <c r="I346" s="15" t="str">
        <f>IF(OR($D346="",$C346=""),"",ROUND(SUMIFS($K$4:$K345,$C$4:$C345,$C346),8))</f>
        <v/>
      </c>
      <c r="J346" s="16" t="str">
        <f>IF(OR($D346="",$C346=""),"",IF(OR($D346="Buy",$D346="Reward"),SUM($E346),IF(OR($D346="Sell",$D346="Fee"),-SUM($E346),0)))</f>
        <v/>
      </c>
      <c r="K346" s="17" t="str">
        <f>IF(OR($D346="",$C346=""),"",IF($D346="Sell",IF(SUM($H346)&gt;0,-SUM($I346)*IF(SUM($E346)&gt;SUM($H346),SUM($H346),SUM($E346))/SUM($H346),-SUM($I346)),IF(OR($D346="Buy",$D346="Reward"),SUM($F346)+SUM($G346),0)))</f>
        <v/>
      </c>
      <c r="L346" s="17" t="str">
        <f>IF(OR($C346="",$D346&lt;&gt;"Sell"),"",IF(SUM($H346)&gt;0,SUM($F346)-SUM($G346)-SUM($I346)*IF(SUM($E346)&gt;SUM($H346),SUM($H346),SUM($E346))/SUM($H346),""))</f>
        <v/>
      </c>
      <c r="M346" s="20" t="str">
        <f>IF($D346="","",IF($C346="","Missing coin",IF(AND($D346&lt;&gt;"Buy",$D346&lt;&gt;"Sell",$D346&lt;&gt;"Fee",$D346&lt;&gt;"Reward",$D346&lt;&gt;"Transfer"),"Unknown type",IF(SUM($E346)&lt;=0,"Missing quantity",IF(COUNTIF('Portfolio'!$A$9:$A$58,$C346)=0,"Coin missing from the Portfolio tab",IF(AND($D346="Sell",SUM($E346)&gt;SUM($H346)+0.000000000001),"Sale larger than holdings",IF(AND($D346="Fee",SUM($E346)&gt;SUM($H346)+0.000000000001),"Fee larger than holdings",IF(AND(OR($D346="Buy",$D346="Sell"),SUM($F346)&lt;=0),"Missing amount",IF(AND(ISNUMBER($A346),SUM($A346)&lt;MAX($A$4:$A345)),"Date out of chronological order","OK")))))))))</f>
        <v/>
      </c>
    </row>
    <row r="347" spans="1:13" x14ac:dyDescent="0.25">
      <c r="A347" s="21"/>
      <c r="B347" s="13"/>
      <c r="C347" s="13"/>
      <c r="D347" s="13"/>
      <c r="E347" s="22"/>
      <c r="F347" s="14"/>
      <c r="G347" s="14"/>
      <c r="H347" s="16" t="str">
        <f>IF(OR($D347="",$C347=""),"",ROUND(SUMIFS($J$4:$J346,$C$4:$C346,$C347),10))</f>
        <v/>
      </c>
      <c r="I347" s="15" t="str">
        <f>IF(OR($D347="",$C347=""),"",ROUND(SUMIFS($K$4:$K346,$C$4:$C346,$C347),8))</f>
        <v/>
      </c>
      <c r="J347" s="16" t="str">
        <f>IF(OR($D347="",$C347=""),"",IF(OR($D347="Buy",$D347="Reward"),SUM($E347),IF(OR($D347="Sell",$D347="Fee"),-SUM($E347),0)))</f>
        <v/>
      </c>
      <c r="K347" s="17" t="str">
        <f>IF(OR($D347="",$C347=""),"",IF($D347="Sell",IF(SUM($H347)&gt;0,-SUM($I347)*IF(SUM($E347)&gt;SUM($H347),SUM($H347),SUM($E347))/SUM($H347),-SUM($I347)),IF(OR($D347="Buy",$D347="Reward"),SUM($F347)+SUM($G347),0)))</f>
        <v/>
      </c>
      <c r="L347" s="17" t="str">
        <f>IF(OR($C347="",$D347&lt;&gt;"Sell"),"",IF(SUM($H347)&gt;0,SUM($F347)-SUM($G347)-SUM($I347)*IF(SUM($E347)&gt;SUM($H347),SUM($H347),SUM($E347))/SUM($H347),""))</f>
        <v/>
      </c>
      <c r="M347" s="20" t="str">
        <f>IF($D347="","",IF($C347="","Missing coin",IF(AND($D347&lt;&gt;"Buy",$D347&lt;&gt;"Sell",$D347&lt;&gt;"Fee",$D347&lt;&gt;"Reward",$D347&lt;&gt;"Transfer"),"Unknown type",IF(SUM($E347)&lt;=0,"Missing quantity",IF(COUNTIF('Portfolio'!$A$9:$A$58,$C347)=0,"Coin missing from the Portfolio tab",IF(AND($D347="Sell",SUM($E347)&gt;SUM($H347)+0.000000000001),"Sale larger than holdings",IF(AND($D347="Fee",SUM($E347)&gt;SUM($H347)+0.000000000001),"Fee larger than holdings",IF(AND(OR($D347="Buy",$D347="Sell"),SUM($F347)&lt;=0),"Missing amount",IF(AND(ISNUMBER($A347),SUM($A347)&lt;MAX($A$4:$A346)),"Date out of chronological order","OK")))))))))</f>
        <v/>
      </c>
    </row>
    <row r="348" spans="1:13" x14ac:dyDescent="0.25">
      <c r="A348" s="21"/>
      <c r="B348" s="13"/>
      <c r="C348" s="13"/>
      <c r="D348" s="13"/>
      <c r="E348" s="22"/>
      <c r="F348" s="14"/>
      <c r="G348" s="14"/>
      <c r="H348" s="16" t="str">
        <f>IF(OR($D348="",$C348=""),"",ROUND(SUMIFS($J$4:$J347,$C$4:$C347,$C348),10))</f>
        <v/>
      </c>
      <c r="I348" s="15" t="str">
        <f>IF(OR($D348="",$C348=""),"",ROUND(SUMIFS($K$4:$K347,$C$4:$C347,$C348),8))</f>
        <v/>
      </c>
      <c r="J348" s="16" t="str">
        <f>IF(OR($D348="",$C348=""),"",IF(OR($D348="Buy",$D348="Reward"),SUM($E348),IF(OR($D348="Sell",$D348="Fee"),-SUM($E348),0)))</f>
        <v/>
      </c>
      <c r="K348" s="17" t="str">
        <f>IF(OR($D348="",$C348=""),"",IF($D348="Sell",IF(SUM($H348)&gt;0,-SUM($I348)*IF(SUM($E348)&gt;SUM($H348),SUM($H348),SUM($E348))/SUM($H348),-SUM($I348)),IF(OR($D348="Buy",$D348="Reward"),SUM($F348)+SUM($G348),0)))</f>
        <v/>
      </c>
      <c r="L348" s="17" t="str">
        <f>IF(OR($C348="",$D348&lt;&gt;"Sell"),"",IF(SUM($H348)&gt;0,SUM($F348)-SUM($G348)-SUM($I348)*IF(SUM($E348)&gt;SUM($H348),SUM($H348),SUM($E348))/SUM($H348),""))</f>
        <v/>
      </c>
      <c r="M348" s="20" t="str">
        <f>IF($D348="","",IF($C348="","Missing coin",IF(AND($D348&lt;&gt;"Buy",$D348&lt;&gt;"Sell",$D348&lt;&gt;"Fee",$D348&lt;&gt;"Reward",$D348&lt;&gt;"Transfer"),"Unknown type",IF(SUM($E348)&lt;=0,"Missing quantity",IF(COUNTIF('Portfolio'!$A$9:$A$58,$C348)=0,"Coin missing from the Portfolio tab",IF(AND($D348="Sell",SUM($E348)&gt;SUM($H348)+0.000000000001),"Sale larger than holdings",IF(AND($D348="Fee",SUM($E348)&gt;SUM($H348)+0.000000000001),"Fee larger than holdings",IF(AND(OR($D348="Buy",$D348="Sell"),SUM($F348)&lt;=0),"Missing amount",IF(AND(ISNUMBER($A348),SUM($A348)&lt;MAX($A$4:$A347)),"Date out of chronological order","OK")))))))))</f>
        <v/>
      </c>
    </row>
    <row r="349" spans="1:13" x14ac:dyDescent="0.25">
      <c r="A349" s="21"/>
      <c r="B349" s="13"/>
      <c r="C349" s="13"/>
      <c r="D349" s="13"/>
      <c r="E349" s="22"/>
      <c r="F349" s="14"/>
      <c r="G349" s="14"/>
      <c r="H349" s="16" t="str">
        <f>IF(OR($D349="",$C349=""),"",ROUND(SUMIFS($J$4:$J348,$C$4:$C348,$C349),10))</f>
        <v/>
      </c>
      <c r="I349" s="15" t="str">
        <f>IF(OR($D349="",$C349=""),"",ROUND(SUMIFS($K$4:$K348,$C$4:$C348,$C349),8))</f>
        <v/>
      </c>
      <c r="J349" s="16" t="str">
        <f>IF(OR($D349="",$C349=""),"",IF(OR($D349="Buy",$D349="Reward"),SUM($E349),IF(OR($D349="Sell",$D349="Fee"),-SUM($E349),0)))</f>
        <v/>
      </c>
      <c r="K349" s="17" t="str">
        <f>IF(OR($D349="",$C349=""),"",IF($D349="Sell",IF(SUM($H349)&gt;0,-SUM($I349)*IF(SUM($E349)&gt;SUM($H349),SUM($H349),SUM($E349))/SUM($H349),-SUM($I349)),IF(OR($D349="Buy",$D349="Reward"),SUM($F349)+SUM($G349),0)))</f>
        <v/>
      </c>
      <c r="L349" s="17" t="str">
        <f>IF(OR($C349="",$D349&lt;&gt;"Sell"),"",IF(SUM($H349)&gt;0,SUM($F349)-SUM($G349)-SUM($I349)*IF(SUM($E349)&gt;SUM($H349),SUM($H349),SUM($E349))/SUM($H349),""))</f>
        <v/>
      </c>
      <c r="M349" s="20" t="str">
        <f>IF($D349="","",IF($C349="","Missing coin",IF(AND($D349&lt;&gt;"Buy",$D349&lt;&gt;"Sell",$D349&lt;&gt;"Fee",$D349&lt;&gt;"Reward",$D349&lt;&gt;"Transfer"),"Unknown type",IF(SUM($E349)&lt;=0,"Missing quantity",IF(COUNTIF('Portfolio'!$A$9:$A$58,$C349)=0,"Coin missing from the Portfolio tab",IF(AND($D349="Sell",SUM($E349)&gt;SUM($H349)+0.000000000001),"Sale larger than holdings",IF(AND($D349="Fee",SUM($E349)&gt;SUM($H349)+0.000000000001),"Fee larger than holdings",IF(AND(OR($D349="Buy",$D349="Sell"),SUM($F349)&lt;=0),"Missing amount",IF(AND(ISNUMBER($A349),SUM($A349)&lt;MAX($A$4:$A348)),"Date out of chronological order","OK")))))))))</f>
        <v/>
      </c>
    </row>
    <row r="350" spans="1:13" x14ac:dyDescent="0.25">
      <c r="A350" s="21"/>
      <c r="B350" s="13"/>
      <c r="C350" s="13"/>
      <c r="D350" s="13"/>
      <c r="E350" s="22"/>
      <c r="F350" s="14"/>
      <c r="G350" s="14"/>
      <c r="H350" s="16" t="str">
        <f>IF(OR($D350="",$C350=""),"",ROUND(SUMIFS($J$4:$J349,$C$4:$C349,$C350),10))</f>
        <v/>
      </c>
      <c r="I350" s="15" t="str">
        <f>IF(OR($D350="",$C350=""),"",ROUND(SUMIFS($K$4:$K349,$C$4:$C349,$C350),8))</f>
        <v/>
      </c>
      <c r="J350" s="16" t="str">
        <f>IF(OR($D350="",$C350=""),"",IF(OR($D350="Buy",$D350="Reward"),SUM($E350),IF(OR($D350="Sell",$D350="Fee"),-SUM($E350),0)))</f>
        <v/>
      </c>
      <c r="K350" s="17" t="str">
        <f>IF(OR($D350="",$C350=""),"",IF($D350="Sell",IF(SUM($H350)&gt;0,-SUM($I350)*IF(SUM($E350)&gt;SUM($H350),SUM($H350),SUM($E350))/SUM($H350),-SUM($I350)),IF(OR($D350="Buy",$D350="Reward"),SUM($F350)+SUM($G350),0)))</f>
        <v/>
      </c>
      <c r="L350" s="17" t="str">
        <f>IF(OR($C350="",$D350&lt;&gt;"Sell"),"",IF(SUM($H350)&gt;0,SUM($F350)-SUM($G350)-SUM($I350)*IF(SUM($E350)&gt;SUM($H350),SUM($H350),SUM($E350))/SUM($H350),""))</f>
        <v/>
      </c>
      <c r="M350" s="20" t="str">
        <f>IF($D350="","",IF($C350="","Missing coin",IF(AND($D350&lt;&gt;"Buy",$D350&lt;&gt;"Sell",$D350&lt;&gt;"Fee",$D350&lt;&gt;"Reward",$D350&lt;&gt;"Transfer"),"Unknown type",IF(SUM($E350)&lt;=0,"Missing quantity",IF(COUNTIF('Portfolio'!$A$9:$A$58,$C350)=0,"Coin missing from the Portfolio tab",IF(AND($D350="Sell",SUM($E350)&gt;SUM($H350)+0.000000000001),"Sale larger than holdings",IF(AND($D350="Fee",SUM($E350)&gt;SUM($H350)+0.000000000001),"Fee larger than holdings",IF(AND(OR($D350="Buy",$D350="Sell"),SUM($F350)&lt;=0),"Missing amount",IF(AND(ISNUMBER($A350),SUM($A350)&lt;MAX($A$4:$A349)),"Date out of chronological order","OK")))))))))</f>
        <v/>
      </c>
    </row>
    <row r="351" spans="1:13" x14ac:dyDescent="0.25">
      <c r="A351" s="21"/>
      <c r="B351" s="13"/>
      <c r="C351" s="13"/>
      <c r="D351" s="13"/>
      <c r="E351" s="22"/>
      <c r="F351" s="14"/>
      <c r="G351" s="14"/>
      <c r="H351" s="16" t="str">
        <f>IF(OR($D351="",$C351=""),"",ROUND(SUMIFS($J$4:$J350,$C$4:$C350,$C351),10))</f>
        <v/>
      </c>
      <c r="I351" s="15" t="str">
        <f>IF(OR($D351="",$C351=""),"",ROUND(SUMIFS($K$4:$K350,$C$4:$C350,$C351),8))</f>
        <v/>
      </c>
      <c r="J351" s="16" t="str">
        <f>IF(OR($D351="",$C351=""),"",IF(OR($D351="Buy",$D351="Reward"),SUM($E351),IF(OR($D351="Sell",$D351="Fee"),-SUM($E351),0)))</f>
        <v/>
      </c>
      <c r="K351" s="17" t="str">
        <f>IF(OR($D351="",$C351=""),"",IF($D351="Sell",IF(SUM($H351)&gt;0,-SUM($I351)*IF(SUM($E351)&gt;SUM($H351),SUM($H351),SUM($E351))/SUM($H351),-SUM($I351)),IF(OR($D351="Buy",$D351="Reward"),SUM($F351)+SUM($G351),0)))</f>
        <v/>
      </c>
      <c r="L351" s="17" t="str">
        <f>IF(OR($C351="",$D351&lt;&gt;"Sell"),"",IF(SUM($H351)&gt;0,SUM($F351)-SUM($G351)-SUM($I351)*IF(SUM($E351)&gt;SUM($H351),SUM($H351),SUM($E351))/SUM($H351),""))</f>
        <v/>
      </c>
      <c r="M351" s="20" t="str">
        <f>IF($D351="","",IF($C351="","Missing coin",IF(AND($D351&lt;&gt;"Buy",$D351&lt;&gt;"Sell",$D351&lt;&gt;"Fee",$D351&lt;&gt;"Reward",$D351&lt;&gt;"Transfer"),"Unknown type",IF(SUM($E351)&lt;=0,"Missing quantity",IF(COUNTIF('Portfolio'!$A$9:$A$58,$C351)=0,"Coin missing from the Portfolio tab",IF(AND($D351="Sell",SUM($E351)&gt;SUM($H351)+0.000000000001),"Sale larger than holdings",IF(AND($D351="Fee",SUM($E351)&gt;SUM($H351)+0.000000000001),"Fee larger than holdings",IF(AND(OR($D351="Buy",$D351="Sell"),SUM($F351)&lt;=0),"Missing amount",IF(AND(ISNUMBER($A351),SUM($A351)&lt;MAX($A$4:$A350)),"Date out of chronological order","OK")))))))))</f>
        <v/>
      </c>
    </row>
    <row r="352" spans="1:13" x14ac:dyDescent="0.25">
      <c r="A352" s="21"/>
      <c r="B352" s="13"/>
      <c r="C352" s="13"/>
      <c r="D352" s="13"/>
      <c r="E352" s="22"/>
      <c r="F352" s="14"/>
      <c r="G352" s="14"/>
      <c r="H352" s="16" t="str">
        <f>IF(OR($D352="",$C352=""),"",ROUND(SUMIFS($J$4:$J351,$C$4:$C351,$C352),10))</f>
        <v/>
      </c>
      <c r="I352" s="15" t="str">
        <f>IF(OR($D352="",$C352=""),"",ROUND(SUMIFS($K$4:$K351,$C$4:$C351,$C352),8))</f>
        <v/>
      </c>
      <c r="J352" s="16" t="str">
        <f>IF(OR($D352="",$C352=""),"",IF(OR($D352="Buy",$D352="Reward"),SUM($E352),IF(OR($D352="Sell",$D352="Fee"),-SUM($E352),0)))</f>
        <v/>
      </c>
      <c r="K352" s="17" t="str">
        <f>IF(OR($D352="",$C352=""),"",IF($D352="Sell",IF(SUM($H352)&gt;0,-SUM($I352)*IF(SUM($E352)&gt;SUM($H352),SUM($H352),SUM($E352))/SUM($H352),-SUM($I352)),IF(OR($D352="Buy",$D352="Reward"),SUM($F352)+SUM($G352),0)))</f>
        <v/>
      </c>
      <c r="L352" s="17" t="str">
        <f>IF(OR($C352="",$D352&lt;&gt;"Sell"),"",IF(SUM($H352)&gt;0,SUM($F352)-SUM($G352)-SUM($I352)*IF(SUM($E352)&gt;SUM($H352),SUM($H352),SUM($E352))/SUM($H352),""))</f>
        <v/>
      </c>
      <c r="M352" s="20" t="str">
        <f>IF($D352="","",IF($C352="","Missing coin",IF(AND($D352&lt;&gt;"Buy",$D352&lt;&gt;"Sell",$D352&lt;&gt;"Fee",$D352&lt;&gt;"Reward",$D352&lt;&gt;"Transfer"),"Unknown type",IF(SUM($E352)&lt;=0,"Missing quantity",IF(COUNTIF('Portfolio'!$A$9:$A$58,$C352)=0,"Coin missing from the Portfolio tab",IF(AND($D352="Sell",SUM($E352)&gt;SUM($H352)+0.000000000001),"Sale larger than holdings",IF(AND($D352="Fee",SUM($E352)&gt;SUM($H352)+0.000000000001),"Fee larger than holdings",IF(AND(OR($D352="Buy",$D352="Sell"),SUM($F352)&lt;=0),"Missing amount",IF(AND(ISNUMBER($A352),SUM($A352)&lt;MAX($A$4:$A351)),"Date out of chronological order","OK")))))))))</f>
        <v/>
      </c>
    </row>
    <row r="353" spans="1:13" x14ac:dyDescent="0.25">
      <c r="A353" s="21"/>
      <c r="B353" s="13"/>
      <c r="C353" s="13"/>
      <c r="D353" s="13"/>
      <c r="E353" s="22"/>
      <c r="F353" s="14"/>
      <c r="G353" s="14"/>
      <c r="H353" s="16" t="str">
        <f>IF(OR($D353="",$C353=""),"",ROUND(SUMIFS($J$4:$J352,$C$4:$C352,$C353),10))</f>
        <v/>
      </c>
      <c r="I353" s="15" t="str">
        <f>IF(OR($D353="",$C353=""),"",ROUND(SUMIFS($K$4:$K352,$C$4:$C352,$C353),8))</f>
        <v/>
      </c>
      <c r="J353" s="16" t="str">
        <f>IF(OR($D353="",$C353=""),"",IF(OR($D353="Buy",$D353="Reward"),SUM($E353),IF(OR($D353="Sell",$D353="Fee"),-SUM($E353),0)))</f>
        <v/>
      </c>
      <c r="K353" s="17" t="str">
        <f>IF(OR($D353="",$C353=""),"",IF($D353="Sell",IF(SUM($H353)&gt;0,-SUM($I353)*IF(SUM($E353)&gt;SUM($H353),SUM($H353),SUM($E353))/SUM($H353),-SUM($I353)),IF(OR($D353="Buy",$D353="Reward"),SUM($F353)+SUM($G353),0)))</f>
        <v/>
      </c>
      <c r="L353" s="17" t="str">
        <f>IF(OR($C353="",$D353&lt;&gt;"Sell"),"",IF(SUM($H353)&gt;0,SUM($F353)-SUM($G353)-SUM($I353)*IF(SUM($E353)&gt;SUM($H353),SUM($H353),SUM($E353))/SUM($H353),""))</f>
        <v/>
      </c>
      <c r="M353" s="20" t="str">
        <f>IF($D353="","",IF($C353="","Missing coin",IF(AND($D353&lt;&gt;"Buy",$D353&lt;&gt;"Sell",$D353&lt;&gt;"Fee",$D353&lt;&gt;"Reward",$D353&lt;&gt;"Transfer"),"Unknown type",IF(SUM($E353)&lt;=0,"Missing quantity",IF(COUNTIF('Portfolio'!$A$9:$A$58,$C353)=0,"Coin missing from the Portfolio tab",IF(AND($D353="Sell",SUM($E353)&gt;SUM($H353)+0.000000000001),"Sale larger than holdings",IF(AND($D353="Fee",SUM($E353)&gt;SUM($H353)+0.000000000001),"Fee larger than holdings",IF(AND(OR($D353="Buy",$D353="Sell"),SUM($F353)&lt;=0),"Missing amount",IF(AND(ISNUMBER($A353),SUM($A353)&lt;MAX($A$4:$A352)),"Date out of chronological order","OK")))))))))</f>
        <v/>
      </c>
    </row>
    <row r="354" spans="1:13" x14ac:dyDescent="0.25">
      <c r="A354" s="21"/>
      <c r="B354" s="13"/>
      <c r="C354" s="13"/>
      <c r="D354" s="13"/>
      <c r="E354" s="22"/>
      <c r="F354" s="14"/>
      <c r="G354" s="14"/>
      <c r="H354" s="16" t="str">
        <f>IF(OR($D354="",$C354=""),"",ROUND(SUMIFS($J$4:$J353,$C$4:$C353,$C354),10))</f>
        <v/>
      </c>
      <c r="I354" s="15" t="str">
        <f>IF(OR($D354="",$C354=""),"",ROUND(SUMIFS($K$4:$K353,$C$4:$C353,$C354),8))</f>
        <v/>
      </c>
      <c r="J354" s="16" t="str">
        <f>IF(OR($D354="",$C354=""),"",IF(OR($D354="Buy",$D354="Reward"),SUM($E354),IF(OR($D354="Sell",$D354="Fee"),-SUM($E354),0)))</f>
        <v/>
      </c>
      <c r="K354" s="17" t="str">
        <f>IF(OR($D354="",$C354=""),"",IF($D354="Sell",IF(SUM($H354)&gt;0,-SUM($I354)*IF(SUM($E354)&gt;SUM($H354),SUM($H354),SUM($E354))/SUM($H354),-SUM($I354)),IF(OR($D354="Buy",$D354="Reward"),SUM($F354)+SUM($G354),0)))</f>
        <v/>
      </c>
      <c r="L354" s="17" t="str">
        <f>IF(OR($C354="",$D354&lt;&gt;"Sell"),"",IF(SUM($H354)&gt;0,SUM($F354)-SUM($G354)-SUM($I354)*IF(SUM($E354)&gt;SUM($H354),SUM($H354),SUM($E354))/SUM($H354),""))</f>
        <v/>
      </c>
      <c r="M354" s="20" t="str">
        <f>IF($D354="","",IF($C354="","Missing coin",IF(AND($D354&lt;&gt;"Buy",$D354&lt;&gt;"Sell",$D354&lt;&gt;"Fee",$D354&lt;&gt;"Reward",$D354&lt;&gt;"Transfer"),"Unknown type",IF(SUM($E354)&lt;=0,"Missing quantity",IF(COUNTIF('Portfolio'!$A$9:$A$58,$C354)=0,"Coin missing from the Portfolio tab",IF(AND($D354="Sell",SUM($E354)&gt;SUM($H354)+0.000000000001),"Sale larger than holdings",IF(AND($D354="Fee",SUM($E354)&gt;SUM($H354)+0.000000000001),"Fee larger than holdings",IF(AND(OR($D354="Buy",$D354="Sell"),SUM($F354)&lt;=0),"Missing amount",IF(AND(ISNUMBER($A354),SUM($A354)&lt;MAX($A$4:$A353)),"Date out of chronological order","OK")))))))))</f>
        <v/>
      </c>
    </row>
    <row r="355" spans="1:13" x14ac:dyDescent="0.25">
      <c r="A355" s="21"/>
      <c r="B355" s="13"/>
      <c r="C355" s="13"/>
      <c r="D355" s="13"/>
      <c r="E355" s="22"/>
      <c r="F355" s="14"/>
      <c r="G355" s="14"/>
      <c r="H355" s="16" t="str">
        <f>IF(OR($D355="",$C355=""),"",ROUND(SUMIFS($J$4:$J354,$C$4:$C354,$C355),10))</f>
        <v/>
      </c>
      <c r="I355" s="15" t="str">
        <f>IF(OR($D355="",$C355=""),"",ROUND(SUMIFS($K$4:$K354,$C$4:$C354,$C355),8))</f>
        <v/>
      </c>
      <c r="J355" s="16" t="str">
        <f>IF(OR($D355="",$C355=""),"",IF(OR($D355="Buy",$D355="Reward"),SUM($E355),IF(OR($D355="Sell",$D355="Fee"),-SUM($E355),0)))</f>
        <v/>
      </c>
      <c r="K355" s="17" t="str">
        <f>IF(OR($D355="",$C355=""),"",IF($D355="Sell",IF(SUM($H355)&gt;0,-SUM($I355)*IF(SUM($E355)&gt;SUM($H355),SUM($H355),SUM($E355))/SUM($H355),-SUM($I355)),IF(OR($D355="Buy",$D355="Reward"),SUM($F355)+SUM($G355),0)))</f>
        <v/>
      </c>
      <c r="L355" s="17" t="str">
        <f>IF(OR($C355="",$D355&lt;&gt;"Sell"),"",IF(SUM($H355)&gt;0,SUM($F355)-SUM($G355)-SUM($I355)*IF(SUM($E355)&gt;SUM($H355),SUM($H355),SUM($E355))/SUM($H355),""))</f>
        <v/>
      </c>
      <c r="M355" s="20" t="str">
        <f>IF($D355="","",IF($C355="","Missing coin",IF(AND($D355&lt;&gt;"Buy",$D355&lt;&gt;"Sell",$D355&lt;&gt;"Fee",$D355&lt;&gt;"Reward",$D355&lt;&gt;"Transfer"),"Unknown type",IF(SUM($E355)&lt;=0,"Missing quantity",IF(COUNTIF('Portfolio'!$A$9:$A$58,$C355)=0,"Coin missing from the Portfolio tab",IF(AND($D355="Sell",SUM($E355)&gt;SUM($H355)+0.000000000001),"Sale larger than holdings",IF(AND($D355="Fee",SUM($E355)&gt;SUM($H355)+0.000000000001),"Fee larger than holdings",IF(AND(OR($D355="Buy",$D355="Sell"),SUM($F355)&lt;=0),"Missing amount",IF(AND(ISNUMBER($A355),SUM($A355)&lt;MAX($A$4:$A354)),"Date out of chronological order","OK")))))))))</f>
        <v/>
      </c>
    </row>
    <row r="356" spans="1:13" x14ac:dyDescent="0.25">
      <c r="A356" s="21"/>
      <c r="B356" s="13"/>
      <c r="C356" s="13"/>
      <c r="D356" s="13"/>
      <c r="E356" s="22"/>
      <c r="F356" s="14"/>
      <c r="G356" s="14"/>
      <c r="H356" s="16" t="str">
        <f>IF(OR($D356="",$C356=""),"",ROUND(SUMIFS($J$4:$J355,$C$4:$C355,$C356),10))</f>
        <v/>
      </c>
      <c r="I356" s="15" t="str">
        <f>IF(OR($D356="",$C356=""),"",ROUND(SUMIFS($K$4:$K355,$C$4:$C355,$C356),8))</f>
        <v/>
      </c>
      <c r="J356" s="16" t="str">
        <f>IF(OR($D356="",$C356=""),"",IF(OR($D356="Buy",$D356="Reward"),SUM($E356),IF(OR($D356="Sell",$D356="Fee"),-SUM($E356),0)))</f>
        <v/>
      </c>
      <c r="K356" s="17" t="str">
        <f>IF(OR($D356="",$C356=""),"",IF($D356="Sell",IF(SUM($H356)&gt;0,-SUM($I356)*IF(SUM($E356)&gt;SUM($H356),SUM($H356),SUM($E356))/SUM($H356),-SUM($I356)),IF(OR($D356="Buy",$D356="Reward"),SUM($F356)+SUM($G356),0)))</f>
        <v/>
      </c>
      <c r="L356" s="17" t="str">
        <f>IF(OR($C356="",$D356&lt;&gt;"Sell"),"",IF(SUM($H356)&gt;0,SUM($F356)-SUM($G356)-SUM($I356)*IF(SUM($E356)&gt;SUM($H356),SUM($H356),SUM($E356))/SUM($H356),""))</f>
        <v/>
      </c>
      <c r="M356" s="20" t="str">
        <f>IF($D356="","",IF($C356="","Missing coin",IF(AND($D356&lt;&gt;"Buy",$D356&lt;&gt;"Sell",$D356&lt;&gt;"Fee",$D356&lt;&gt;"Reward",$D356&lt;&gt;"Transfer"),"Unknown type",IF(SUM($E356)&lt;=0,"Missing quantity",IF(COUNTIF('Portfolio'!$A$9:$A$58,$C356)=0,"Coin missing from the Portfolio tab",IF(AND($D356="Sell",SUM($E356)&gt;SUM($H356)+0.000000000001),"Sale larger than holdings",IF(AND($D356="Fee",SUM($E356)&gt;SUM($H356)+0.000000000001),"Fee larger than holdings",IF(AND(OR($D356="Buy",$D356="Sell"),SUM($F356)&lt;=0),"Missing amount",IF(AND(ISNUMBER($A356),SUM($A356)&lt;MAX($A$4:$A355)),"Date out of chronological order","OK")))))))))</f>
        <v/>
      </c>
    </row>
    <row r="357" spans="1:13" x14ac:dyDescent="0.25">
      <c r="A357" s="21"/>
      <c r="B357" s="13"/>
      <c r="C357" s="13"/>
      <c r="D357" s="13"/>
      <c r="E357" s="22"/>
      <c r="F357" s="14"/>
      <c r="G357" s="14"/>
      <c r="H357" s="16" t="str">
        <f>IF(OR($D357="",$C357=""),"",ROUND(SUMIFS($J$4:$J356,$C$4:$C356,$C357),10))</f>
        <v/>
      </c>
      <c r="I357" s="15" t="str">
        <f>IF(OR($D357="",$C357=""),"",ROUND(SUMIFS($K$4:$K356,$C$4:$C356,$C357),8))</f>
        <v/>
      </c>
      <c r="J357" s="16" t="str">
        <f>IF(OR($D357="",$C357=""),"",IF(OR($D357="Buy",$D357="Reward"),SUM($E357),IF(OR($D357="Sell",$D357="Fee"),-SUM($E357),0)))</f>
        <v/>
      </c>
      <c r="K357" s="17" t="str">
        <f>IF(OR($D357="",$C357=""),"",IF($D357="Sell",IF(SUM($H357)&gt;0,-SUM($I357)*IF(SUM($E357)&gt;SUM($H357),SUM($H357),SUM($E357))/SUM($H357),-SUM($I357)),IF(OR($D357="Buy",$D357="Reward"),SUM($F357)+SUM($G357),0)))</f>
        <v/>
      </c>
      <c r="L357" s="17" t="str">
        <f>IF(OR($C357="",$D357&lt;&gt;"Sell"),"",IF(SUM($H357)&gt;0,SUM($F357)-SUM($G357)-SUM($I357)*IF(SUM($E357)&gt;SUM($H357),SUM($H357),SUM($E357))/SUM($H357),""))</f>
        <v/>
      </c>
      <c r="M357" s="20" t="str">
        <f>IF($D357="","",IF($C357="","Missing coin",IF(AND($D357&lt;&gt;"Buy",$D357&lt;&gt;"Sell",$D357&lt;&gt;"Fee",$D357&lt;&gt;"Reward",$D357&lt;&gt;"Transfer"),"Unknown type",IF(SUM($E357)&lt;=0,"Missing quantity",IF(COUNTIF('Portfolio'!$A$9:$A$58,$C357)=0,"Coin missing from the Portfolio tab",IF(AND($D357="Sell",SUM($E357)&gt;SUM($H357)+0.000000000001),"Sale larger than holdings",IF(AND($D357="Fee",SUM($E357)&gt;SUM($H357)+0.000000000001),"Fee larger than holdings",IF(AND(OR($D357="Buy",$D357="Sell"),SUM($F357)&lt;=0),"Missing amount",IF(AND(ISNUMBER($A357),SUM($A357)&lt;MAX($A$4:$A356)),"Date out of chronological order","OK")))))))))</f>
        <v/>
      </c>
    </row>
    <row r="358" spans="1:13" x14ac:dyDescent="0.25">
      <c r="A358" s="21"/>
      <c r="B358" s="13"/>
      <c r="C358" s="13"/>
      <c r="D358" s="13"/>
      <c r="E358" s="22"/>
      <c r="F358" s="14"/>
      <c r="G358" s="14"/>
      <c r="H358" s="16" t="str">
        <f>IF(OR($D358="",$C358=""),"",ROUND(SUMIFS($J$4:$J357,$C$4:$C357,$C358),10))</f>
        <v/>
      </c>
      <c r="I358" s="15" t="str">
        <f>IF(OR($D358="",$C358=""),"",ROUND(SUMIFS($K$4:$K357,$C$4:$C357,$C358),8))</f>
        <v/>
      </c>
      <c r="J358" s="16" t="str">
        <f>IF(OR($D358="",$C358=""),"",IF(OR($D358="Buy",$D358="Reward"),SUM($E358),IF(OR($D358="Sell",$D358="Fee"),-SUM($E358),0)))</f>
        <v/>
      </c>
      <c r="K358" s="17" t="str">
        <f>IF(OR($D358="",$C358=""),"",IF($D358="Sell",IF(SUM($H358)&gt;0,-SUM($I358)*IF(SUM($E358)&gt;SUM($H358),SUM($H358),SUM($E358))/SUM($H358),-SUM($I358)),IF(OR($D358="Buy",$D358="Reward"),SUM($F358)+SUM($G358),0)))</f>
        <v/>
      </c>
      <c r="L358" s="17" t="str">
        <f>IF(OR($C358="",$D358&lt;&gt;"Sell"),"",IF(SUM($H358)&gt;0,SUM($F358)-SUM($G358)-SUM($I358)*IF(SUM($E358)&gt;SUM($H358),SUM($H358),SUM($E358))/SUM($H358),""))</f>
        <v/>
      </c>
      <c r="M358" s="20" t="str">
        <f>IF($D358="","",IF($C358="","Missing coin",IF(AND($D358&lt;&gt;"Buy",$D358&lt;&gt;"Sell",$D358&lt;&gt;"Fee",$D358&lt;&gt;"Reward",$D358&lt;&gt;"Transfer"),"Unknown type",IF(SUM($E358)&lt;=0,"Missing quantity",IF(COUNTIF('Portfolio'!$A$9:$A$58,$C358)=0,"Coin missing from the Portfolio tab",IF(AND($D358="Sell",SUM($E358)&gt;SUM($H358)+0.000000000001),"Sale larger than holdings",IF(AND($D358="Fee",SUM($E358)&gt;SUM($H358)+0.000000000001),"Fee larger than holdings",IF(AND(OR($D358="Buy",$D358="Sell"),SUM($F358)&lt;=0),"Missing amount",IF(AND(ISNUMBER($A358),SUM($A358)&lt;MAX($A$4:$A357)),"Date out of chronological order","OK")))))))))</f>
        <v/>
      </c>
    </row>
    <row r="359" spans="1:13" x14ac:dyDescent="0.25">
      <c r="A359" s="21"/>
      <c r="B359" s="13"/>
      <c r="C359" s="13"/>
      <c r="D359" s="13"/>
      <c r="E359" s="22"/>
      <c r="F359" s="14"/>
      <c r="G359" s="14"/>
      <c r="H359" s="16" t="str">
        <f>IF(OR($D359="",$C359=""),"",ROUND(SUMIFS($J$4:$J358,$C$4:$C358,$C359),10))</f>
        <v/>
      </c>
      <c r="I359" s="15" t="str">
        <f>IF(OR($D359="",$C359=""),"",ROUND(SUMIFS($K$4:$K358,$C$4:$C358,$C359),8))</f>
        <v/>
      </c>
      <c r="J359" s="16" t="str">
        <f>IF(OR($D359="",$C359=""),"",IF(OR($D359="Buy",$D359="Reward"),SUM($E359),IF(OR($D359="Sell",$D359="Fee"),-SUM($E359),0)))</f>
        <v/>
      </c>
      <c r="K359" s="17" t="str">
        <f>IF(OR($D359="",$C359=""),"",IF($D359="Sell",IF(SUM($H359)&gt;0,-SUM($I359)*IF(SUM($E359)&gt;SUM($H359),SUM($H359),SUM($E359))/SUM($H359),-SUM($I359)),IF(OR($D359="Buy",$D359="Reward"),SUM($F359)+SUM($G359),0)))</f>
        <v/>
      </c>
      <c r="L359" s="17" t="str">
        <f>IF(OR($C359="",$D359&lt;&gt;"Sell"),"",IF(SUM($H359)&gt;0,SUM($F359)-SUM($G359)-SUM($I359)*IF(SUM($E359)&gt;SUM($H359),SUM($H359),SUM($E359))/SUM($H359),""))</f>
        <v/>
      </c>
      <c r="M359" s="20" t="str">
        <f>IF($D359="","",IF($C359="","Missing coin",IF(AND($D359&lt;&gt;"Buy",$D359&lt;&gt;"Sell",$D359&lt;&gt;"Fee",$D359&lt;&gt;"Reward",$D359&lt;&gt;"Transfer"),"Unknown type",IF(SUM($E359)&lt;=0,"Missing quantity",IF(COUNTIF('Portfolio'!$A$9:$A$58,$C359)=0,"Coin missing from the Portfolio tab",IF(AND($D359="Sell",SUM($E359)&gt;SUM($H359)+0.000000000001),"Sale larger than holdings",IF(AND($D359="Fee",SUM($E359)&gt;SUM($H359)+0.000000000001),"Fee larger than holdings",IF(AND(OR($D359="Buy",$D359="Sell"),SUM($F359)&lt;=0),"Missing amount",IF(AND(ISNUMBER($A359),SUM($A359)&lt;MAX($A$4:$A358)),"Date out of chronological order","OK")))))))))</f>
        <v/>
      </c>
    </row>
    <row r="360" spans="1:13" x14ac:dyDescent="0.25">
      <c r="A360" s="21"/>
      <c r="B360" s="13"/>
      <c r="C360" s="13"/>
      <c r="D360" s="13"/>
      <c r="E360" s="22"/>
      <c r="F360" s="14"/>
      <c r="G360" s="14"/>
      <c r="H360" s="16" t="str">
        <f>IF(OR($D360="",$C360=""),"",ROUND(SUMIFS($J$4:$J359,$C$4:$C359,$C360),10))</f>
        <v/>
      </c>
      <c r="I360" s="15" t="str">
        <f>IF(OR($D360="",$C360=""),"",ROUND(SUMIFS($K$4:$K359,$C$4:$C359,$C360),8))</f>
        <v/>
      </c>
      <c r="J360" s="16" t="str">
        <f>IF(OR($D360="",$C360=""),"",IF(OR($D360="Buy",$D360="Reward"),SUM($E360),IF(OR($D360="Sell",$D360="Fee"),-SUM($E360),0)))</f>
        <v/>
      </c>
      <c r="K360" s="17" t="str">
        <f>IF(OR($D360="",$C360=""),"",IF($D360="Sell",IF(SUM($H360)&gt;0,-SUM($I360)*IF(SUM($E360)&gt;SUM($H360),SUM($H360),SUM($E360))/SUM($H360),-SUM($I360)),IF(OR($D360="Buy",$D360="Reward"),SUM($F360)+SUM($G360),0)))</f>
        <v/>
      </c>
      <c r="L360" s="17" t="str">
        <f>IF(OR($C360="",$D360&lt;&gt;"Sell"),"",IF(SUM($H360)&gt;0,SUM($F360)-SUM($G360)-SUM($I360)*IF(SUM($E360)&gt;SUM($H360),SUM($H360),SUM($E360))/SUM($H360),""))</f>
        <v/>
      </c>
      <c r="M360" s="20" t="str">
        <f>IF($D360="","",IF($C360="","Missing coin",IF(AND($D360&lt;&gt;"Buy",$D360&lt;&gt;"Sell",$D360&lt;&gt;"Fee",$D360&lt;&gt;"Reward",$D360&lt;&gt;"Transfer"),"Unknown type",IF(SUM($E360)&lt;=0,"Missing quantity",IF(COUNTIF('Portfolio'!$A$9:$A$58,$C360)=0,"Coin missing from the Portfolio tab",IF(AND($D360="Sell",SUM($E360)&gt;SUM($H360)+0.000000000001),"Sale larger than holdings",IF(AND($D360="Fee",SUM($E360)&gt;SUM($H360)+0.000000000001),"Fee larger than holdings",IF(AND(OR($D360="Buy",$D360="Sell"),SUM($F360)&lt;=0),"Missing amount",IF(AND(ISNUMBER($A360),SUM($A360)&lt;MAX($A$4:$A359)),"Date out of chronological order","OK")))))))))</f>
        <v/>
      </c>
    </row>
    <row r="361" spans="1:13" x14ac:dyDescent="0.25">
      <c r="A361" s="21"/>
      <c r="B361" s="13"/>
      <c r="C361" s="13"/>
      <c r="D361" s="13"/>
      <c r="E361" s="22"/>
      <c r="F361" s="14"/>
      <c r="G361" s="14"/>
      <c r="H361" s="16" t="str">
        <f>IF(OR($D361="",$C361=""),"",ROUND(SUMIFS($J$4:$J360,$C$4:$C360,$C361),10))</f>
        <v/>
      </c>
      <c r="I361" s="15" t="str">
        <f>IF(OR($D361="",$C361=""),"",ROUND(SUMIFS($K$4:$K360,$C$4:$C360,$C361),8))</f>
        <v/>
      </c>
      <c r="J361" s="16" t="str">
        <f>IF(OR($D361="",$C361=""),"",IF(OR($D361="Buy",$D361="Reward"),SUM($E361),IF(OR($D361="Sell",$D361="Fee"),-SUM($E361),0)))</f>
        <v/>
      </c>
      <c r="K361" s="17" t="str">
        <f>IF(OR($D361="",$C361=""),"",IF($D361="Sell",IF(SUM($H361)&gt;0,-SUM($I361)*IF(SUM($E361)&gt;SUM($H361),SUM($H361),SUM($E361))/SUM($H361),-SUM($I361)),IF(OR($D361="Buy",$D361="Reward"),SUM($F361)+SUM($G361),0)))</f>
        <v/>
      </c>
      <c r="L361" s="17" t="str">
        <f>IF(OR($C361="",$D361&lt;&gt;"Sell"),"",IF(SUM($H361)&gt;0,SUM($F361)-SUM($G361)-SUM($I361)*IF(SUM($E361)&gt;SUM($H361),SUM($H361),SUM($E361))/SUM($H361),""))</f>
        <v/>
      </c>
      <c r="M361" s="20" t="str">
        <f>IF($D361="","",IF($C361="","Missing coin",IF(AND($D361&lt;&gt;"Buy",$D361&lt;&gt;"Sell",$D361&lt;&gt;"Fee",$D361&lt;&gt;"Reward",$D361&lt;&gt;"Transfer"),"Unknown type",IF(SUM($E361)&lt;=0,"Missing quantity",IF(COUNTIF('Portfolio'!$A$9:$A$58,$C361)=0,"Coin missing from the Portfolio tab",IF(AND($D361="Sell",SUM($E361)&gt;SUM($H361)+0.000000000001),"Sale larger than holdings",IF(AND($D361="Fee",SUM($E361)&gt;SUM($H361)+0.000000000001),"Fee larger than holdings",IF(AND(OR($D361="Buy",$D361="Sell"),SUM($F361)&lt;=0),"Missing amount",IF(AND(ISNUMBER($A361),SUM($A361)&lt;MAX($A$4:$A360)),"Date out of chronological order","OK")))))))))</f>
        <v/>
      </c>
    </row>
    <row r="362" spans="1:13" x14ac:dyDescent="0.25">
      <c r="A362" s="21"/>
      <c r="B362" s="13"/>
      <c r="C362" s="13"/>
      <c r="D362" s="13"/>
      <c r="E362" s="22"/>
      <c r="F362" s="14"/>
      <c r="G362" s="14"/>
      <c r="H362" s="16" t="str">
        <f>IF(OR($D362="",$C362=""),"",ROUND(SUMIFS($J$4:$J361,$C$4:$C361,$C362),10))</f>
        <v/>
      </c>
      <c r="I362" s="15" t="str">
        <f>IF(OR($D362="",$C362=""),"",ROUND(SUMIFS($K$4:$K361,$C$4:$C361,$C362),8))</f>
        <v/>
      </c>
      <c r="J362" s="16" t="str">
        <f>IF(OR($D362="",$C362=""),"",IF(OR($D362="Buy",$D362="Reward"),SUM($E362),IF(OR($D362="Sell",$D362="Fee"),-SUM($E362),0)))</f>
        <v/>
      </c>
      <c r="K362" s="17" t="str">
        <f>IF(OR($D362="",$C362=""),"",IF($D362="Sell",IF(SUM($H362)&gt;0,-SUM($I362)*IF(SUM($E362)&gt;SUM($H362),SUM($H362),SUM($E362))/SUM($H362),-SUM($I362)),IF(OR($D362="Buy",$D362="Reward"),SUM($F362)+SUM($G362),0)))</f>
        <v/>
      </c>
      <c r="L362" s="17" t="str">
        <f>IF(OR($C362="",$D362&lt;&gt;"Sell"),"",IF(SUM($H362)&gt;0,SUM($F362)-SUM($G362)-SUM($I362)*IF(SUM($E362)&gt;SUM($H362),SUM($H362),SUM($E362))/SUM($H362),""))</f>
        <v/>
      </c>
      <c r="M362" s="20" t="str">
        <f>IF($D362="","",IF($C362="","Missing coin",IF(AND($D362&lt;&gt;"Buy",$D362&lt;&gt;"Sell",$D362&lt;&gt;"Fee",$D362&lt;&gt;"Reward",$D362&lt;&gt;"Transfer"),"Unknown type",IF(SUM($E362)&lt;=0,"Missing quantity",IF(COUNTIF('Portfolio'!$A$9:$A$58,$C362)=0,"Coin missing from the Portfolio tab",IF(AND($D362="Sell",SUM($E362)&gt;SUM($H362)+0.000000000001),"Sale larger than holdings",IF(AND($D362="Fee",SUM($E362)&gt;SUM($H362)+0.000000000001),"Fee larger than holdings",IF(AND(OR($D362="Buy",$D362="Sell"),SUM($F362)&lt;=0),"Missing amount",IF(AND(ISNUMBER($A362),SUM($A362)&lt;MAX($A$4:$A361)),"Date out of chronological order","OK")))))))))</f>
        <v/>
      </c>
    </row>
    <row r="363" spans="1:13" x14ac:dyDescent="0.25">
      <c r="A363" s="21"/>
      <c r="B363" s="13"/>
      <c r="C363" s="13"/>
      <c r="D363" s="13"/>
      <c r="E363" s="22"/>
      <c r="F363" s="14"/>
      <c r="G363" s="14"/>
      <c r="H363" s="16" t="str">
        <f>IF(OR($D363="",$C363=""),"",ROUND(SUMIFS($J$4:$J362,$C$4:$C362,$C363),10))</f>
        <v/>
      </c>
      <c r="I363" s="15" t="str">
        <f>IF(OR($D363="",$C363=""),"",ROUND(SUMIFS($K$4:$K362,$C$4:$C362,$C363),8))</f>
        <v/>
      </c>
      <c r="J363" s="16" t="str">
        <f>IF(OR($D363="",$C363=""),"",IF(OR($D363="Buy",$D363="Reward"),SUM($E363),IF(OR($D363="Sell",$D363="Fee"),-SUM($E363),0)))</f>
        <v/>
      </c>
      <c r="K363" s="17" t="str">
        <f>IF(OR($D363="",$C363=""),"",IF($D363="Sell",IF(SUM($H363)&gt;0,-SUM($I363)*IF(SUM($E363)&gt;SUM($H363),SUM($H363),SUM($E363))/SUM($H363),-SUM($I363)),IF(OR($D363="Buy",$D363="Reward"),SUM($F363)+SUM($G363),0)))</f>
        <v/>
      </c>
      <c r="L363" s="17" t="str">
        <f>IF(OR($C363="",$D363&lt;&gt;"Sell"),"",IF(SUM($H363)&gt;0,SUM($F363)-SUM($G363)-SUM($I363)*IF(SUM($E363)&gt;SUM($H363),SUM($H363),SUM($E363))/SUM($H363),""))</f>
        <v/>
      </c>
      <c r="M363" s="20" t="str">
        <f>IF($D363="","",IF($C363="","Missing coin",IF(AND($D363&lt;&gt;"Buy",$D363&lt;&gt;"Sell",$D363&lt;&gt;"Fee",$D363&lt;&gt;"Reward",$D363&lt;&gt;"Transfer"),"Unknown type",IF(SUM($E363)&lt;=0,"Missing quantity",IF(COUNTIF('Portfolio'!$A$9:$A$58,$C363)=0,"Coin missing from the Portfolio tab",IF(AND($D363="Sell",SUM($E363)&gt;SUM($H363)+0.000000000001),"Sale larger than holdings",IF(AND($D363="Fee",SUM($E363)&gt;SUM($H363)+0.000000000001),"Fee larger than holdings",IF(AND(OR($D363="Buy",$D363="Sell"),SUM($F363)&lt;=0),"Missing amount",IF(AND(ISNUMBER($A363),SUM($A363)&lt;MAX($A$4:$A362)),"Date out of chronological order","OK")))))))))</f>
        <v/>
      </c>
    </row>
    <row r="364" spans="1:13" x14ac:dyDescent="0.25">
      <c r="A364" s="21"/>
      <c r="B364" s="13"/>
      <c r="C364" s="13"/>
      <c r="D364" s="13"/>
      <c r="E364" s="22"/>
      <c r="F364" s="14"/>
      <c r="G364" s="14"/>
      <c r="H364" s="16" t="str">
        <f>IF(OR($D364="",$C364=""),"",ROUND(SUMIFS($J$4:$J363,$C$4:$C363,$C364),10))</f>
        <v/>
      </c>
      <c r="I364" s="15" t="str">
        <f>IF(OR($D364="",$C364=""),"",ROUND(SUMIFS($K$4:$K363,$C$4:$C363,$C364),8))</f>
        <v/>
      </c>
      <c r="J364" s="16" t="str">
        <f>IF(OR($D364="",$C364=""),"",IF(OR($D364="Buy",$D364="Reward"),SUM($E364),IF(OR($D364="Sell",$D364="Fee"),-SUM($E364),0)))</f>
        <v/>
      </c>
      <c r="K364" s="17" t="str">
        <f>IF(OR($D364="",$C364=""),"",IF($D364="Sell",IF(SUM($H364)&gt;0,-SUM($I364)*IF(SUM($E364)&gt;SUM($H364),SUM($H364),SUM($E364))/SUM($H364),-SUM($I364)),IF(OR($D364="Buy",$D364="Reward"),SUM($F364)+SUM($G364),0)))</f>
        <v/>
      </c>
      <c r="L364" s="17" t="str">
        <f>IF(OR($C364="",$D364&lt;&gt;"Sell"),"",IF(SUM($H364)&gt;0,SUM($F364)-SUM($G364)-SUM($I364)*IF(SUM($E364)&gt;SUM($H364),SUM($H364),SUM($E364))/SUM($H364),""))</f>
        <v/>
      </c>
      <c r="M364" s="20" t="str">
        <f>IF($D364="","",IF($C364="","Missing coin",IF(AND($D364&lt;&gt;"Buy",$D364&lt;&gt;"Sell",$D364&lt;&gt;"Fee",$D364&lt;&gt;"Reward",$D364&lt;&gt;"Transfer"),"Unknown type",IF(SUM($E364)&lt;=0,"Missing quantity",IF(COUNTIF('Portfolio'!$A$9:$A$58,$C364)=0,"Coin missing from the Portfolio tab",IF(AND($D364="Sell",SUM($E364)&gt;SUM($H364)+0.000000000001),"Sale larger than holdings",IF(AND($D364="Fee",SUM($E364)&gt;SUM($H364)+0.000000000001),"Fee larger than holdings",IF(AND(OR($D364="Buy",$D364="Sell"),SUM($F364)&lt;=0),"Missing amount",IF(AND(ISNUMBER($A364),SUM($A364)&lt;MAX($A$4:$A363)),"Date out of chronological order","OK")))))))))</f>
        <v/>
      </c>
    </row>
    <row r="365" spans="1:13" x14ac:dyDescent="0.25">
      <c r="A365" s="21"/>
      <c r="B365" s="13"/>
      <c r="C365" s="13"/>
      <c r="D365" s="13"/>
      <c r="E365" s="22"/>
      <c r="F365" s="14"/>
      <c r="G365" s="14"/>
      <c r="H365" s="16" t="str">
        <f>IF(OR($D365="",$C365=""),"",ROUND(SUMIFS($J$4:$J364,$C$4:$C364,$C365),10))</f>
        <v/>
      </c>
      <c r="I365" s="15" t="str">
        <f>IF(OR($D365="",$C365=""),"",ROUND(SUMIFS($K$4:$K364,$C$4:$C364,$C365),8))</f>
        <v/>
      </c>
      <c r="J365" s="16" t="str">
        <f>IF(OR($D365="",$C365=""),"",IF(OR($D365="Buy",$D365="Reward"),SUM($E365),IF(OR($D365="Sell",$D365="Fee"),-SUM($E365),0)))</f>
        <v/>
      </c>
      <c r="K365" s="17" t="str">
        <f>IF(OR($D365="",$C365=""),"",IF($D365="Sell",IF(SUM($H365)&gt;0,-SUM($I365)*IF(SUM($E365)&gt;SUM($H365),SUM($H365),SUM($E365))/SUM($H365),-SUM($I365)),IF(OR($D365="Buy",$D365="Reward"),SUM($F365)+SUM($G365),0)))</f>
        <v/>
      </c>
      <c r="L365" s="17" t="str">
        <f>IF(OR($C365="",$D365&lt;&gt;"Sell"),"",IF(SUM($H365)&gt;0,SUM($F365)-SUM($G365)-SUM($I365)*IF(SUM($E365)&gt;SUM($H365),SUM($H365),SUM($E365))/SUM($H365),""))</f>
        <v/>
      </c>
      <c r="M365" s="20" t="str">
        <f>IF($D365="","",IF($C365="","Missing coin",IF(AND($D365&lt;&gt;"Buy",$D365&lt;&gt;"Sell",$D365&lt;&gt;"Fee",$D365&lt;&gt;"Reward",$D365&lt;&gt;"Transfer"),"Unknown type",IF(SUM($E365)&lt;=0,"Missing quantity",IF(COUNTIF('Portfolio'!$A$9:$A$58,$C365)=0,"Coin missing from the Portfolio tab",IF(AND($D365="Sell",SUM($E365)&gt;SUM($H365)+0.000000000001),"Sale larger than holdings",IF(AND($D365="Fee",SUM($E365)&gt;SUM($H365)+0.000000000001),"Fee larger than holdings",IF(AND(OR($D365="Buy",$D365="Sell"),SUM($F365)&lt;=0),"Missing amount",IF(AND(ISNUMBER($A365),SUM($A365)&lt;MAX($A$4:$A364)),"Date out of chronological order","OK")))))))))</f>
        <v/>
      </c>
    </row>
    <row r="366" spans="1:13" x14ac:dyDescent="0.25">
      <c r="A366" s="21"/>
      <c r="B366" s="13"/>
      <c r="C366" s="13"/>
      <c r="D366" s="13"/>
      <c r="E366" s="22"/>
      <c r="F366" s="14"/>
      <c r="G366" s="14"/>
      <c r="H366" s="16" t="str">
        <f>IF(OR($D366="",$C366=""),"",ROUND(SUMIFS($J$4:$J365,$C$4:$C365,$C366),10))</f>
        <v/>
      </c>
      <c r="I366" s="15" t="str">
        <f>IF(OR($D366="",$C366=""),"",ROUND(SUMIFS($K$4:$K365,$C$4:$C365,$C366),8))</f>
        <v/>
      </c>
      <c r="J366" s="16" t="str">
        <f>IF(OR($D366="",$C366=""),"",IF(OR($D366="Buy",$D366="Reward"),SUM($E366),IF(OR($D366="Sell",$D366="Fee"),-SUM($E366),0)))</f>
        <v/>
      </c>
      <c r="K366" s="17" t="str">
        <f>IF(OR($D366="",$C366=""),"",IF($D366="Sell",IF(SUM($H366)&gt;0,-SUM($I366)*IF(SUM($E366)&gt;SUM($H366),SUM($H366),SUM($E366))/SUM($H366),-SUM($I366)),IF(OR($D366="Buy",$D366="Reward"),SUM($F366)+SUM($G366),0)))</f>
        <v/>
      </c>
      <c r="L366" s="17" t="str">
        <f>IF(OR($C366="",$D366&lt;&gt;"Sell"),"",IF(SUM($H366)&gt;0,SUM($F366)-SUM($G366)-SUM($I366)*IF(SUM($E366)&gt;SUM($H366),SUM($H366),SUM($E366))/SUM($H366),""))</f>
        <v/>
      </c>
      <c r="M366" s="20" t="str">
        <f>IF($D366="","",IF($C366="","Missing coin",IF(AND($D366&lt;&gt;"Buy",$D366&lt;&gt;"Sell",$D366&lt;&gt;"Fee",$D366&lt;&gt;"Reward",$D366&lt;&gt;"Transfer"),"Unknown type",IF(SUM($E366)&lt;=0,"Missing quantity",IF(COUNTIF('Portfolio'!$A$9:$A$58,$C366)=0,"Coin missing from the Portfolio tab",IF(AND($D366="Sell",SUM($E366)&gt;SUM($H366)+0.000000000001),"Sale larger than holdings",IF(AND($D366="Fee",SUM($E366)&gt;SUM($H366)+0.000000000001),"Fee larger than holdings",IF(AND(OR($D366="Buy",$D366="Sell"),SUM($F366)&lt;=0),"Missing amount",IF(AND(ISNUMBER($A366),SUM($A366)&lt;MAX($A$4:$A365)),"Date out of chronological order","OK")))))))))</f>
        <v/>
      </c>
    </row>
    <row r="367" spans="1:13" x14ac:dyDescent="0.25">
      <c r="A367" s="21"/>
      <c r="B367" s="13"/>
      <c r="C367" s="13"/>
      <c r="D367" s="13"/>
      <c r="E367" s="22"/>
      <c r="F367" s="14"/>
      <c r="G367" s="14"/>
      <c r="H367" s="16" t="str">
        <f>IF(OR($D367="",$C367=""),"",ROUND(SUMIFS($J$4:$J366,$C$4:$C366,$C367),10))</f>
        <v/>
      </c>
      <c r="I367" s="15" t="str">
        <f>IF(OR($D367="",$C367=""),"",ROUND(SUMIFS($K$4:$K366,$C$4:$C366,$C367),8))</f>
        <v/>
      </c>
      <c r="J367" s="16" t="str">
        <f>IF(OR($D367="",$C367=""),"",IF(OR($D367="Buy",$D367="Reward"),SUM($E367),IF(OR($D367="Sell",$D367="Fee"),-SUM($E367),0)))</f>
        <v/>
      </c>
      <c r="K367" s="17" t="str">
        <f>IF(OR($D367="",$C367=""),"",IF($D367="Sell",IF(SUM($H367)&gt;0,-SUM($I367)*IF(SUM($E367)&gt;SUM($H367),SUM($H367),SUM($E367))/SUM($H367),-SUM($I367)),IF(OR($D367="Buy",$D367="Reward"),SUM($F367)+SUM($G367),0)))</f>
        <v/>
      </c>
      <c r="L367" s="17" t="str">
        <f>IF(OR($C367="",$D367&lt;&gt;"Sell"),"",IF(SUM($H367)&gt;0,SUM($F367)-SUM($G367)-SUM($I367)*IF(SUM($E367)&gt;SUM($H367),SUM($H367),SUM($E367))/SUM($H367),""))</f>
        <v/>
      </c>
      <c r="M367" s="20" t="str">
        <f>IF($D367="","",IF($C367="","Missing coin",IF(AND($D367&lt;&gt;"Buy",$D367&lt;&gt;"Sell",$D367&lt;&gt;"Fee",$D367&lt;&gt;"Reward",$D367&lt;&gt;"Transfer"),"Unknown type",IF(SUM($E367)&lt;=0,"Missing quantity",IF(COUNTIF('Portfolio'!$A$9:$A$58,$C367)=0,"Coin missing from the Portfolio tab",IF(AND($D367="Sell",SUM($E367)&gt;SUM($H367)+0.000000000001),"Sale larger than holdings",IF(AND($D367="Fee",SUM($E367)&gt;SUM($H367)+0.000000000001),"Fee larger than holdings",IF(AND(OR($D367="Buy",$D367="Sell"),SUM($F367)&lt;=0),"Missing amount",IF(AND(ISNUMBER($A367),SUM($A367)&lt;MAX($A$4:$A366)),"Date out of chronological order","OK")))))))))</f>
        <v/>
      </c>
    </row>
    <row r="368" spans="1:13" x14ac:dyDescent="0.25">
      <c r="A368" s="21"/>
      <c r="B368" s="13"/>
      <c r="C368" s="13"/>
      <c r="D368" s="13"/>
      <c r="E368" s="22"/>
      <c r="F368" s="14"/>
      <c r="G368" s="14"/>
      <c r="H368" s="16" t="str">
        <f>IF(OR($D368="",$C368=""),"",ROUND(SUMIFS($J$4:$J367,$C$4:$C367,$C368),10))</f>
        <v/>
      </c>
      <c r="I368" s="15" t="str">
        <f>IF(OR($D368="",$C368=""),"",ROUND(SUMIFS($K$4:$K367,$C$4:$C367,$C368),8))</f>
        <v/>
      </c>
      <c r="J368" s="16" t="str">
        <f>IF(OR($D368="",$C368=""),"",IF(OR($D368="Buy",$D368="Reward"),SUM($E368),IF(OR($D368="Sell",$D368="Fee"),-SUM($E368),0)))</f>
        <v/>
      </c>
      <c r="K368" s="17" t="str">
        <f>IF(OR($D368="",$C368=""),"",IF($D368="Sell",IF(SUM($H368)&gt;0,-SUM($I368)*IF(SUM($E368)&gt;SUM($H368),SUM($H368),SUM($E368))/SUM($H368),-SUM($I368)),IF(OR($D368="Buy",$D368="Reward"),SUM($F368)+SUM($G368),0)))</f>
        <v/>
      </c>
      <c r="L368" s="17" t="str">
        <f>IF(OR($C368="",$D368&lt;&gt;"Sell"),"",IF(SUM($H368)&gt;0,SUM($F368)-SUM($G368)-SUM($I368)*IF(SUM($E368)&gt;SUM($H368),SUM($H368),SUM($E368))/SUM($H368),""))</f>
        <v/>
      </c>
      <c r="M368" s="20" t="str">
        <f>IF($D368="","",IF($C368="","Missing coin",IF(AND($D368&lt;&gt;"Buy",$D368&lt;&gt;"Sell",$D368&lt;&gt;"Fee",$D368&lt;&gt;"Reward",$D368&lt;&gt;"Transfer"),"Unknown type",IF(SUM($E368)&lt;=0,"Missing quantity",IF(COUNTIF('Portfolio'!$A$9:$A$58,$C368)=0,"Coin missing from the Portfolio tab",IF(AND($D368="Sell",SUM($E368)&gt;SUM($H368)+0.000000000001),"Sale larger than holdings",IF(AND($D368="Fee",SUM($E368)&gt;SUM($H368)+0.000000000001),"Fee larger than holdings",IF(AND(OR($D368="Buy",$D368="Sell"),SUM($F368)&lt;=0),"Missing amount",IF(AND(ISNUMBER($A368),SUM($A368)&lt;MAX($A$4:$A367)),"Date out of chronological order","OK")))))))))</f>
        <v/>
      </c>
    </row>
    <row r="369" spans="1:13" x14ac:dyDescent="0.25">
      <c r="A369" s="21"/>
      <c r="B369" s="13"/>
      <c r="C369" s="13"/>
      <c r="D369" s="13"/>
      <c r="E369" s="22"/>
      <c r="F369" s="14"/>
      <c r="G369" s="14"/>
      <c r="H369" s="16" t="str">
        <f>IF(OR($D369="",$C369=""),"",ROUND(SUMIFS($J$4:$J368,$C$4:$C368,$C369),10))</f>
        <v/>
      </c>
      <c r="I369" s="15" t="str">
        <f>IF(OR($D369="",$C369=""),"",ROUND(SUMIFS($K$4:$K368,$C$4:$C368,$C369),8))</f>
        <v/>
      </c>
      <c r="J369" s="16" t="str">
        <f>IF(OR($D369="",$C369=""),"",IF(OR($D369="Buy",$D369="Reward"),SUM($E369),IF(OR($D369="Sell",$D369="Fee"),-SUM($E369),0)))</f>
        <v/>
      </c>
      <c r="K369" s="17" t="str">
        <f>IF(OR($D369="",$C369=""),"",IF($D369="Sell",IF(SUM($H369)&gt;0,-SUM($I369)*IF(SUM($E369)&gt;SUM($H369),SUM($H369),SUM($E369))/SUM($H369),-SUM($I369)),IF(OR($D369="Buy",$D369="Reward"),SUM($F369)+SUM($G369),0)))</f>
        <v/>
      </c>
      <c r="L369" s="17" t="str">
        <f>IF(OR($C369="",$D369&lt;&gt;"Sell"),"",IF(SUM($H369)&gt;0,SUM($F369)-SUM($G369)-SUM($I369)*IF(SUM($E369)&gt;SUM($H369),SUM($H369),SUM($E369))/SUM($H369),""))</f>
        <v/>
      </c>
      <c r="M369" s="20" t="str">
        <f>IF($D369="","",IF($C369="","Missing coin",IF(AND($D369&lt;&gt;"Buy",$D369&lt;&gt;"Sell",$D369&lt;&gt;"Fee",$D369&lt;&gt;"Reward",$D369&lt;&gt;"Transfer"),"Unknown type",IF(SUM($E369)&lt;=0,"Missing quantity",IF(COUNTIF('Portfolio'!$A$9:$A$58,$C369)=0,"Coin missing from the Portfolio tab",IF(AND($D369="Sell",SUM($E369)&gt;SUM($H369)+0.000000000001),"Sale larger than holdings",IF(AND($D369="Fee",SUM($E369)&gt;SUM($H369)+0.000000000001),"Fee larger than holdings",IF(AND(OR($D369="Buy",$D369="Sell"),SUM($F369)&lt;=0),"Missing amount",IF(AND(ISNUMBER($A369),SUM($A369)&lt;MAX($A$4:$A368)),"Date out of chronological order","OK")))))))))</f>
        <v/>
      </c>
    </row>
    <row r="370" spans="1:13" x14ac:dyDescent="0.25">
      <c r="A370" s="21"/>
      <c r="B370" s="13"/>
      <c r="C370" s="13"/>
      <c r="D370" s="13"/>
      <c r="E370" s="22"/>
      <c r="F370" s="14"/>
      <c r="G370" s="14"/>
      <c r="H370" s="16" t="str">
        <f>IF(OR($D370="",$C370=""),"",ROUND(SUMIFS($J$4:$J369,$C$4:$C369,$C370),10))</f>
        <v/>
      </c>
      <c r="I370" s="15" t="str">
        <f>IF(OR($D370="",$C370=""),"",ROUND(SUMIFS($K$4:$K369,$C$4:$C369,$C370),8))</f>
        <v/>
      </c>
      <c r="J370" s="16" t="str">
        <f>IF(OR($D370="",$C370=""),"",IF(OR($D370="Buy",$D370="Reward"),SUM($E370),IF(OR($D370="Sell",$D370="Fee"),-SUM($E370),0)))</f>
        <v/>
      </c>
      <c r="K370" s="17" t="str">
        <f>IF(OR($D370="",$C370=""),"",IF($D370="Sell",IF(SUM($H370)&gt;0,-SUM($I370)*IF(SUM($E370)&gt;SUM($H370),SUM($H370),SUM($E370))/SUM($H370),-SUM($I370)),IF(OR($D370="Buy",$D370="Reward"),SUM($F370)+SUM($G370),0)))</f>
        <v/>
      </c>
      <c r="L370" s="17" t="str">
        <f>IF(OR($C370="",$D370&lt;&gt;"Sell"),"",IF(SUM($H370)&gt;0,SUM($F370)-SUM($G370)-SUM($I370)*IF(SUM($E370)&gt;SUM($H370),SUM($H370),SUM($E370))/SUM($H370),""))</f>
        <v/>
      </c>
      <c r="M370" s="20" t="str">
        <f>IF($D370="","",IF($C370="","Missing coin",IF(AND($D370&lt;&gt;"Buy",$D370&lt;&gt;"Sell",$D370&lt;&gt;"Fee",$D370&lt;&gt;"Reward",$D370&lt;&gt;"Transfer"),"Unknown type",IF(SUM($E370)&lt;=0,"Missing quantity",IF(COUNTIF('Portfolio'!$A$9:$A$58,$C370)=0,"Coin missing from the Portfolio tab",IF(AND($D370="Sell",SUM($E370)&gt;SUM($H370)+0.000000000001),"Sale larger than holdings",IF(AND($D370="Fee",SUM($E370)&gt;SUM($H370)+0.000000000001),"Fee larger than holdings",IF(AND(OR($D370="Buy",$D370="Sell"),SUM($F370)&lt;=0),"Missing amount",IF(AND(ISNUMBER($A370),SUM($A370)&lt;MAX($A$4:$A369)),"Date out of chronological order","OK")))))))))</f>
        <v/>
      </c>
    </row>
    <row r="371" spans="1:13" x14ac:dyDescent="0.25">
      <c r="A371" s="21"/>
      <c r="B371" s="13"/>
      <c r="C371" s="13"/>
      <c r="D371" s="13"/>
      <c r="E371" s="22"/>
      <c r="F371" s="14"/>
      <c r="G371" s="14"/>
      <c r="H371" s="16" t="str">
        <f>IF(OR($D371="",$C371=""),"",ROUND(SUMIFS($J$4:$J370,$C$4:$C370,$C371),10))</f>
        <v/>
      </c>
      <c r="I371" s="15" t="str">
        <f>IF(OR($D371="",$C371=""),"",ROUND(SUMIFS($K$4:$K370,$C$4:$C370,$C371),8))</f>
        <v/>
      </c>
      <c r="J371" s="16" t="str">
        <f>IF(OR($D371="",$C371=""),"",IF(OR($D371="Buy",$D371="Reward"),SUM($E371),IF(OR($D371="Sell",$D371="Fee"),-SUM($E371),0)))</f>
        <v/>
      </c>
      <c r="K371" s="17" t="str">
        <f>IF(OR($D371="",$C371=""),"",IF($D371="Sell",IF(SUM($H371)&gt;0,-SUM($I371)*IF(SUM($E371)&gt;SUM($H371),SUM($H371),SUM($E371))/SUM($H371),-SUM($I371)),IF(OR($D371="Buy",$D371="Reward"),SUM($F371)+SUM($G371),0)))</f>
        <v/>
      </c>
      <c r="L371" s="17" t="str">
        <f>IF(OR($C371="",$D371&lt;&gt;"Sell"),"",IF(SUM($H371)&gt;0,SUM($F371)-SUM($G371)-SUM($I371)*IF(SUM($E371)&gt;SUM($H371),SUM($H371),SUM($E371))/SUM($H371),""))</f>
        <v/>
      </c>
      <c r="M371" s="20" t="str">
        <f>IF($D371="","",IF($C371="","Missing coin",IF(AND($D371&lt;&gt;"Buy",$D371&lt;&gt;"Sell",$D371&lt;&gt;"Fee",$D371&lt;&gt;"Reward",$D371&lt;&gt;"Transfer"),"Unknown type",IF(SUM($E371)&lt;=0,"Missing quantity",IF(COUNTIF('Portfolio'!$A$9:$A$58,$C371)=0,"Coin missing from the Portfolio tab",IF(AND($D371="Sell",SUM($E371)&gt;SUM($H371)+0.000000000001),"Sale larger than holdings",IF(AND($D371="Fee",SUM($E371)&gt;SUM($H371)+0.000000000001),"Fee larger than holdings",IF(AND(OR($D371="Buy",$D371="Sell"),SUM($F371)&lt;=0),"Missing amount",IF(AND(ISNUMBER($A371),SUM($A371)&lt;MAX($A$4:$A370)),"Date out of chronological order","OK")))))))))</f>
        <v/>
      </c>
    </row>
    <row r="372" spans="1:13" x14ac:dyDescent="0.25">
      <c r="A372" s="21"/>
      <c r="B372" s="13"/>
      <c r="C372" s="13"/>
      <c r="D372" s="13"/>
      <c r="E372" s="22"/>
      <c r="F372" s="14"/>
      <c r="G372" s="14"/>
      <c r="H372" s="16" t="str">
        <f>IF(OR($D372="",$C372=""),"",ROUND(SUMIFS($J$4:$J371,$C$4:$C371,$C372),10))</f>
        <v/>
      </c>
      <c r="I372" s="15" t="str">
        <f>IF(OR($D372="",$C372=""),"",ROUND(SUMIFS($K$4:$K371,$C$4:$C371,$C372),8))</f>
        <v/>
      </c>
      <c r="J372" s="16" t="str">
        <f>IF(OR($D372="",$C372=""),"",IF(OR($D372="Buy",$D372="Reward"),SUM($E372),IF(OR($D372="Sell",$D372="Fee"),-SUM($E372),0)))</f>
        <v/>
      </c>
      <c r="K372" s="17" t="str">
        <f>IF(OR($D372="",$C372=""),"",IF($D372="Sell",IF(SUM($H372)&gt;0,-SUM($I372)*IF(SUM($E372)&gt;SUM($H372),SUM($H372),SUM($E372))/SUM($H372),-SUM($I372)),IF(OR($D372="Buy",$D372="Reward"),SUM($F372)+SUM($G372),0)))</f>
        <v/>
      </c>
      <c r="L372" s="17" t="str">
        <f>IF(OR($C372="",$D372&lt;&gt;"Sell"),"",IF(SUM($H372)&gt;0,SUM($F372)-SUM($G372)-SUM($I372)*IF(SUM($E372)&gt;SUM($H372),SUM($H372),SUM($E372))/SUM($H372),""))</f>
        <v/>
      </c>
      <c r="M372" s="20" t="str">
        <f>IF($D372="","",IF($C372="","Missing coin",IF(AND($D372&lt;&gt;"Buy",$D372&lt;&gt;"Sell",$D372&lt;&gt;"Fee",$D372&lt;&gt;"Reward",$D372&lt;&gt;"Transfer"),"Unknown type",IF(SUM($E372)&lt;=0,"Missing quantity",IF(COUNTIF('Portfolio'!$A$9:$A$58,$C372)=0,"Coin missing from the Portfolio tab",IF(AND($D372="Sell",SUM($E372)&gt;SUM($H372)+0.000000000001),"Sale larger than holdings",IF(AND($D372="Fee",SUM($E372)&gt;SUM($H372)+0.000000000001),"Fee larger than holdings",IF(AND(OR($D372="Buy",$D372="Sell"),SUM($F372)&lt;=0),"Missing amount",IF(AND(ISNUMBER($A372),SUM($A372)&lt;MAX($A$4:$A371)),"Date out of chronological order","OK")))))))))</f>
        <v/>
      </c>
    </row>
    <row r="373" spans="1:13" x14ac:dyDescent="0.25">
      <c r="A373" s="21"/>
      <c r="B373" s="13"/>
      <c r="C373" s="13"/>
      <c r="D373" s="13"/>
      <c r="E373" s="22"/>
      <c r="F373" s="14"/>
      <c r="G373" s="14"/>
      <c r="H373" s="16" t="str">
        <f>IF(OR($D373="",$C373=""),"",ROUND(SUMIFS($J$4:$J372,$C$4:$C372,$C373),10))</f>
        <v/>
      </c>
      <c r="I373" s="15" t="str">
        <f>IF(OR($D373="",$C373=""),"",ROUND(SUMIFS($K$4:$K372,$C$4:$C372,$C373),8))</f>
        <v/>
      </c>
      <c r="J373" s="16" t="str">
        <f>IF(OR($D373="",$C373=""),"",IF(OR($D373="Buy",$D373="Reward"),SUM($E373),IF(OR($D373="Sell",$D373="Fee"),-SUM($E373),0)))</f>
        <v/>
      </c>
      <c r="K373" s="17" t="str">
        <f>IF(OR($D373="",$C373=""),"",IF($D373="Sell",IF(SUM($H373)&gt;0,-SUM($I373)*IF(SUM($E373)&gt;SUM($H373),SUM($H373),SUM($E373))/SUM($H373),-SUM($I373)),IF(OR($D373="Buy",$D373="Reward"),SUM($F373)+SUM($G373),0)))</f>
        <v/>
      </c>
      <c r="L373" s="17" t="str">
        <f>IF(OR($C373="",$D373&lt;&gt;"Sell"),"",IF(SUM($H373)&gt;0,SUM($F373)-SUM($G373)-SUM($I373)*IF(SUM($E373)&gt;SUM($H373),SUM($H373),SUM($E373))/SUM($H373),""))</f>
        <v/>
      </c>
      <c r="M373" s="20" t="str">
        <f>IF($D373="","",IF($C373="","Missing coin",IF(AND($D373&lt;&gt;"Buy",$D373&lt;&gt;"Sell",$D373&lt;&gt;"Fee",$D373&lt;&gt;"Reward",$D373&lt;&gt;"Transfer"),"Unknown type",IF(SUM($E373)&lt;=0,"Missing quantity",IF(COUNTIF('Portfolio'!$A$9:$A$58,$C373)=0,"Coin missing from the Portfolio tab",IF(AND($D373="Sell",SUM($E373)&gt;SUM($H373)+0.000000000001),"Sale larger than holdings",IF(AND($D373="Fee",SUM($E373)&gt;SUM($H373)+0.000000000001),"Fee larger than holdings",IF(AND(OR($D373="Buy",$D373="Sell"),SUM($F373)&lt;=0),"Missing amount",IF(AND(ISNUMBER($A373),SUM($A373)&lt;MAX($A$4:$A372)),"Date out of chronological order","OK")))))))))</f>
        <v/>
      </c>
    </row>
    <row r="374" spans="1:13" x14ac:dyDescent="0.25">
      <c r="A374" s="21"/>
      <c r="B374" s="13"/>
      <c r="C374" s="13"/>
      <c r="D374" s="13"/>
      <c r="E374" s="22"/>
      <c r="F374" s="14"/>
      <c r="G374" s="14"/>
      <c r="H374" s="16" t="str">
        <f>IF(OR($D374="",$C374=""),"",ROUND(SUMIFS($J$4:$J373,$C$4:$C373,$C374),10))</f>
        <v/>
      </c>
      <c r="I374" s="15" t="str">
        <f>IF(OR($D374="",$C374=""),"",ROUND(SUMIFS($K$4:$K373,$C$4:$C373,$C374),8))</f>
        <v/>
      </c>
      <c r="J374" s="16" t="str">
        <f>IF(OR($D374="",$C374=""),"",IF(OR($D374="Buy",$D374="Reward"),SUM($E374),IF(OR($D374="Sell",$D374="Fee"),-SUM($E374),0)))</f>
        <v/>
      </c>
      <c r="K374" s="17" t="str">
        <f>IF(OR($D374="",$C374=""),"",IF($D374="Sell",IF(SUM($H374)&gt;0,-SUM($I374)*IF(SUM($E374)&gt;SUM($H374),SUM($H374),SUM($E374))/SUM($H374),-SUM($I374)),IF(OR($D374="Buy",$D374="Reward"),SUM($F374)+SUM($G374),0)))</f>
        <v/>
      </c>
      <c r="L374" s="17" t="str">
        <f>IF(OR($C374="",$D374&lt;&gt;"Sell"),"",IF(SUM($H374)&gt;0,SUM($F374)-SUM($G374)-SUM($I374)*IF(SUM($E374)&gt;SUM($H374),SUM($H374),SUM($E374))/SUM($H374),""))</f>
        <v/>
      </c>
      <c r="M374" s="20" t="str">
        <f>IF($D374="","",IF($C374="","Missing coin",IF(AND($D374&lt;&gt;"Buy",$D374&lt;&gt;"Sell",$D374&lt;&gt;"Fee",$D374&lt;&gt;"Reward",$D374&lt;&gt;"Transfer"),"Unknown type",IF(SUM($E374)&lt;=0,"Missing quantity",IF(COUNTIF('Portfolio'!$A$9:$A$58,$C374)=0,"Coin missing from the Portfolio tab",IF(AND($D374="Sell",SUM($E374)&gt;SUM($H374)+0.000000000001),"Sale larger than holdings",IF(AND($D374="Fee",SUM($E374)&gt;SUM($H374)+0.000000000001),"Fee larger than holdings",IF(AND(OR($D374="Buy",$D374="Sell"),SUM($F374)&lt;=0),"Missing amount",IF(AND(ISNUMBER($A374),SUM($A374)&lt;MAX($A$4:$A373)),"Date out of chronological order","OK")))))))))</f>
        <v/>
      </c>
    </row>
    <row r="375" spans="1:13" x14ac:dyDescent="0.25">
      <c r="A375" s="21"/>
      <c r="B375" s="13"/>
      <c r="C375" s="13"/>
      <c r="D375" s="13"/>
      <c r="E375" s="22"/>
      <c r="F375" s="14"/>
      <c r="G375" s="14"/>
      <c r="H375" s="16" t="str">
        <f>IF(OR($D375="",$C375=""),"",ROUND(SUMIFS($J$4:$J374,$C$4:$C374,$C375),10))</f>
        <v/>
      </c>
      <c r="I375" s="15" t="str">
        <f>IF(OR($D375="",$C375=""),"",ROUND(SUMIFS($K$4:$K374,$C$4:$C374,$C375),8))</f>
        <v/>
      </c>
      <c r="J375" s="16" t="str">
        <f>IF(OR($D375="",$C375=""),"",IF(OR($D375="Buy",$D375="Reward"),SUM($E375),IF(OR($D375="Sell",$D375="Fee"),-SUM($E375),0)))</f>
        <v/>
      </c>
      <c r="K375" s="17" t="str">
        <f>IF(OR($D375="",$C375=""),"",IF($D375="Sell",IF(SUM($H375)&gt;0,-SUM($I375)*IF(SUM($E375)&gt;SUM($H375),SUM($H375),SUM($E375))/SUM($H375),-SUM($I375)),IF(OR($D375="Buy",$D375="Reward"),SUM($F375)+SUM($G375),0)))</f>
        <v/>
      </c>
      <c r="L375" s="17" t="str">
        <f>IF(OR($C375="",$D375&lt;&gt;"Sell"),"",IF(SUM($H375)&gt;0,SUM($F375)-SUM($G375)-SUM($I375)*IF(SUM($E375)&gt;SUM($H375),SUM($H375),SUM($E375))/SUM($H375),""))</f>
        <v/>
      </c>
      <c r="M375" s="20" t="str">
        <f>IF($D375="","",IF($C375="","Missing coin",IF(AND($D375&lt;&gt;"Buy",$D375&lt;&gt;"Sell",$D375&lt;&gt;"Fee",$D375&lt;&gt;"Reward",$D375&lt;&gt;"Transfer"),"Unknown type",IF(SUM($E375)&lt;=0,"Missing quantity",IF(COUNTIF('Portfolio'!$A$9:$A$58,$C375)=0,"Coin missing from the Portfolio tab",IF(AND($D375="Sell",SUM($E375)&gt;SUM($H375)+0.000000000001),"Sale larger than holdings",IF(AND($D375="Fee",SUM($E375)&gt;SUM($H375)+0.000000000001),"Fee larger than holdings",IF(AND(OR($D375="Buy",$D375="Sell"),SUM($F375)&lt;=0),"Missing amount",IF(AND(ISNUMBER($A375),SUM($A375)&lt;MAX($A$4:$A374)),"Date out of chronological order","OK")))))))))</f>
        <v/>
      </c>
    </row>
    <row r="376" spans="1:13" x14ac:dyDescent="0.25">
      <c r="A376" s="21"/>
      <c r="B376" s="13"/>
      <c r="C376" s="13"/>
      <c r="D376" s="13"/>
      <c r="E376" s="22"/>
      <c r="F376" s="14"/>
      <c r="G376" s="14"/>
      <c r="H376" s="16" t="str">
        <f>IF(OR($D376="",$C376=""),"",ROUND(SUMIFS($J$4:$J375,$C$4:$C375,$C376),10))</f>
        <v/>
      </c>
      <c r="I376" s="15" t="str">
        <f>IF(OR($D376="",$C376=""),"",ROUND(SUMIFS($K$4:$K375,$C$4:$C375,$C376),8))</f>
        <v/>
      </c>
      <c r="J376" s="16" t="str">
        <f>IF(OR($D376="",$C376=""),"",IF(OR($D376="Buy",$D376="Reward"),SUM($E376),IF(OR($D376="Sell",$D376="Fee"),-SUM($E376),0)))</f>
        <v/>
      </c>
      <c r="K376" s="17" t="str">
        <f>IF(OR($D376="",$C376=""),"",IF($D376="Sell",IF(SUM($H376)&gt;0,-SUM($I376)*IF(SUM($E376)&gt;SUM($H376),SUM($H376),SUM($E376))/SUM($H376),-SUM($I376)),IF(OR($D376="Buy",$D376="Reward"),SUM($F376)+SUM($G376),0)))</f>
        <v/>
      </c>
      <c r="L376" s="17" t="str">
        <f>IF(OR($C376="",$D376&lt;&gt;"Sell"),"",IF(SUM($H376)&gt;0,SUM($F376)-SUM($G376)-SUM($I376)*IF(SUM($E376)&gt;SUM($H376),SUM($H376),SUM($E376))/SUM($H376),""))</f>
        <v/>
      </c>
      <c r="M376" s="20" t="str">
        <f>IF($D376="","",IF($C376="","Missing coin",IF(AND($D376&lt;&gt;"Buy",$D376&lt;&gt;"Sell",$D376&lt;&gt;"Fee",$D376&lt;&gt;"Reward",$D376&lt;&gt;"Transfer"),"Unknown type",IF(SUM($E376)&lt;=0,"Missing quantity",IF(COUNTIF('Portfolio'!$A$9:$A$58,$C376)=0,"Coin missing from the Portfolio tab",IF(AND($D376="Sell",SUM($E376)&gt;SUM($H376)+0.000000000001),"Sale larger than holdings",IF(AND($D376="Fee",SUM($E376)&gt;SUM($H376)+0.000000000001),"Fee larger than holdings",IF(AND(OR($D376="Buy",$D376="Sell"),SUM($F376)&lt;=0),"Missing amount",IF(AND(ISNUMBER($A376),SUM($A376)&lt;MAX($A$4:$A375)),"Date out of chronological order","OK")))))))))</f>
        <v/>
      </c>
    </row>
    <row r="377" spans="1:13" x14ac:dyDescent="0.25">
      <c r="A377" s="21"/>
      <c r="B377" s="13"/>
      <c r="C377" s="13"/>
      <c r="D377" s="13"/>
      <c r="E377" s="22"/>
      <c r="F377" s="14"/>
      <c r="G377" s="14"/>
      <c r="H377" s="16" t="str">
        <f>IF(OR($D377="",$C377=""),"",ROUND(SUMIFS($J$4:$J376,$C$4:$C376,$C377),10))</f>
        <v/>
      </c>
      <c r="I377" s="15" t="str">
        <f>IF(OR($D377="",$C377=""),"",ROUND(SUMIFS($K$4:$K376,$C$4:$C376,$C377),8))</f>
        <v/>
      </c>
      <c r="J377" s="16" t="str">
        <f>IF(OR($D377="",$C377=""),"",IF(OR($D377="Buy",$D377="Reward"),SUM($E377),IF(OR($D377="Sell",$D377="Fee"),-SUM($E377),0)))</f>
        <v/>
      </c>
      <c r="K377" s="17" t="str">
        <f>IF(OR($D377="",$C377=""),"",IF($D377="Sell",IF(SUM($H377)&gt;0,-SUM($I377)*IF(SUM($E377)&gt;SUM($H377),SUM($H377),SUM($E377))/SUM($H377),-SUM($I377)),IF(OR($D377="Buy",$D377="Reward"),SUM($F377)+SUM($G377),0)))</f>
        <v/>
      </c>
      <c r="L377" s="17" t="str">
        <f>IF(OR($C377="",$D377&lt;&gt;"Sell"),"",IF(SUM($H377)&gt;0,SUM($F377)-SUM($G377)-SUM($I377)*IF(SUM($E377)&gt;SUM($H377),SUM($H377),SUM($E377))/SUM($H377),""))</f>
        <v/>
      </c>
      <c r="M377" s="20" t="str">
        <f>IF($D377="","",IF($C377="","Missing coin",IF(AND($D377&lt;&gt;"Buy",$D377&lt;&gt;"Sell",$D377&lt;&gt;"Fee",$D377&lt;&gt;"Reward",$D377&lt;&gt;"Transfer"),"Unknown type",IF(SUM($E377)&lt;=0,"Missing quantity",IF(COUNTIF('Portfolio'!$A$9:$A$58,$C377)=0,"Coin missing from the Portfolio tab",IF(AND($D377="Sell",SUM($E377)&gt;SUM($H377)+0.000000000001),"Sale larger than holdings",IF(AND($D377="Fee",SUM($E377)&gt;SUM($H377)+0.000000000001),"Fee larger than holdings",IF(AND(OR($D377="Buy",$D377="Sell"),SUM($F377)&lt;=0),"Missing amount",IF(AND(ISNUMBER($A377),SUM($A377)&lt;MAX($A$4:$A376)),"Date out of chronological order","OK")))))))))</f>
        <v/>
      </c>
    </row>
    <row r="378" spans="1:13" x14ac:dyDescent="0.25">
      <c r="A378" s="21"/>
      <c r="B378" s="13"/>
      <c r="C378" s="13"/>
      <c r="D378" s="13"/>
      <c r="E378" s="22"/>
      <c r="F378" s="14"/>
      <c r="G378" s="14"/>
      <c r="H378" s="16" t="str">
        <f>IF(OR($D378="",$C378=""),"",ROUND(SUMIFS($J$4:$J377,$C$4:$C377,$C378),10))</f>
        <v/>
      </c>
      <c r="I378" s="15" t="str">
        <f>IF(OR($D378="",$C378=""),"",ROUND(SUMIFS($K$4:$K377,$C$4:$C377,$C378),8))</f>
        <v/>
      </c>
      <c r="J378" s="16" t="str">
        <f>IF(OR($D378="",$C378=""),"",IF(OR($D378="Buy",$D378="Reward"),SUM($E378),IF(OR($D378="Sell",$D378="Fee"),-SUM($E378),0)))</f>
        <v/>
      </c>
      <c r="K378" s="17" t="str">
        <f>IF(OR($D378="",$C378=""),"",IF($D378="Sell",IF(SUM($H378)&gt;0,-SUM($I378)*IF(SUM($E378)&gt;SUM($H378),SUM($H378),SUM($E378))/SUM($H378),-SUM($I378)),IF(OR($D378="Buy",$D378="Reward"),SUM($F378)+SUM($G378),0)))</f>
        <v/>
      </c>
      <c r="L378" s="17" t="str">
        <f>IF(OR($C378="",$D378&lt;&gt;"Sell"),"",IF(SUM($H378)&gt;0,SUM($F378)-SUM($G378)-SUM($I378)*IF(SUM($E378)&gt;SUM($H378),SUM($H378),SUM($E378))/SUM($H378),""))</f>
        <v/>
      </c>
      <c r="M378" s="20" t="str">
        <f>IF($D378="","",IF($C378="","Missing coin",IF(AND($D378&lt;&gt;"Buy",$D378&lt;&gt;"Sell",$D378&lt;&gt;"Fee",$D378&lt;&gt;"Reward",$D378&lt;&gt;"Transfer"),"Unknown type",IF(SUM($E378)&lt;=0,"Missing quantity",IF(COUNTIF('Portfolio'!$A$9:$A$58,$C378)=0,"Coin missing from the Portfolio tab",IF(AND($D378="Sell",SUM($E378)&gt;SUM($H378)+0.000000000001),"Sale larger than holdings",IF(AND($D378="Fee",SUM($E378)&gt;SUM($H378)+0.000000000001),"Fee larger than holdings",IF(AND(OR($D378="Buy",$D378="Sell"),SUM($F378)&lt;=0),"Missing amount",IF(AND(ISNUMBER($A378),SUM($A378)&lt;MAX($A$4:$A377)),"Date out of chronological order","OK")))))))))</f>
        <v/>
      </c>
    </row>
    <row r="379" spans="1:13" x14ac:dyDescent="0.25">
      <c r="A379" s="21"/>
      <c r="B379" s="13"/>
      <c r="C379" s="13"/>
      <c r="D379" s="13"/>
      <c r="E379" s="22"/>
      <c r="F379" s="14"/>
      <c r="G379" s="14"/>
      <c r="H379" s="16" t="str">
        <f>IF(OR($D379="",$C379=""),"",ROUND(SUMIFS($J$4:$J378,$C$4:$C378,$C379),10))</f>
        <v/>
      </c>
      <c r="I379" s="15" t="str">
        <f>IF(OR($D379="",$C379=""),"",ROUND(SUMIFS($K$4:$K378,$C$4:$C378,$C379),8))</f>
        <v/>
      </c>
      <c r="J379" s="16" t="str">
        <f>IF(OR($D379="",$C379=""),"",IF(OR($D379="Buy",$D379="Reward"),SUM($E379),IF(OR($D379="Sell",$D379="Fee"),-SUM($E379),0)))</f>
        <v/>
      </c>
      <c r="K379" s="17" t="str">
        <f>IF(OR($D379="",$C379=""),"",IF($D379="Sell",IF(SUM($H379)&gt;0,-SUM($I379)*IF(SUM($E379)&gt;SUM($H379),SUM($H379),SUM($E379))/SUM($H379),-SUM($I379)),IF(OR($D379="Buy",$D379="Reward"),SUM($F379)+SUM($G379),0)))</f>
        <v/>
      </c>
      <c r="L379" s="17" t="str">
        <f>IF(OR($C379="",$D379&lt;&gt;"Sell"),"",IF(SUM($H379)&gt;0,SUM($F379)-SUM($G379)-SUM($I379)*IF(SUM($E379)&gt;SUM($H379),SUM($H379),SUM($E379))/SUM($H379),""))</f>
        <v/>
      </c>
      <c r="M379" s="20" t="str">
        <f>IF($D379="","",IF($C379="","Missing coin",IF(AND($D379&lt;&gt;"Buy",$D379&lt;&gt;"Sell",$D379&lt;&gt;"Fee",$D379&lt;&gt;"Reward",$D379&lt;&gt;"Transfer"),"Unknown type",IF(SUM($E379)&lt;=0,"Missing quantity",IF(COUNTIF('Portfolio'!$A$9:$A$58,$C379)=0,"Coin missing from the Portfolio tab",IF(AND($D379="Sell",SUM($E379)&gt;SUM($H379)+0.000000000001),"Sale larger than holdings",IF(AND($D379="Fee",SUM($E379)&gt;SUM($H379)+0.000000000001),"Fee larger than holdings",IF(AND(OR($D379="Buy",$D379="Sell"),SUM($F379)&lt;=0),"Missing amount",IF(AND(ISNUMBER($A379),SUM($A379)&lt;MAX($A$4:$A378)),"Date out of chronological order","OK")))))))))</f>
        <v/>
      </c>
    </row>
    <row r="380" spans="1:13" x14ac:dyDescent="0.25">
      <c r="A380" s="21"/>
      <c r="B380" s="13"/>
      <c r="C380" s="13"/>
      <c r="D380" s="13"/>
      <c r="E380" s="22"/>
      <c r="F380" s="14"/>
      <c r="G380" s="14"/>
      <c r="H380" s="16" t="str">
        <f>IF(OR($D380="",$C380=""),"",ROUND(SUMIFS($J$4:$J379,$C$4:$C379,$C380),10))</f>
        <v/>
      </c>
      <c r="I380" s="15" t="str">
        <f>IF(OR($D380="",$C380=""),"",ROUND(SUMIFS($K$4:$K379,$C$4:$C379,$C380),8))</f>
        <v/>
      </c>
      <c r="J380" s="16" t="str">
        <f>IF(OR($D380="",$C380=""),"",IF(OR($D380="Buy",$D380="Reward"),SUM($E380),IF(OR($D380="Sell",$D380="Fee"),-SUM($E380),0)))</f>
        <v/>
      </c>
      <c r="K380" s="17" t="str">
        <f>IF(OR($D380="",$C380=""),"",IF($D380="Sell",IF(SUM($H380)&gt;0,-SUM($I380)*IF(SUM($E380)&gt;SUM($H380),SUM($H380),SUM($E380))/SUM($H380),-SUM($I380)),IF(OR($D380="Buy",$D380="Reward"),SUM($F380)+SUM($G380),0)))</f>
        <v/>
      </c>
      <c r="L380" s="17" t="str">
        <f>IF(OR($C380="",$D380&lt;&gt;"Sell"),"",IF(SUM($H380)&gt;0,SUM($F380)-SUM($G380)-SUM($I380)*IF(SUM($E380)&gt;SUM($H380),SUM($H380),SUM($E380))/SUM($H380),""))</f>
        <v/>
      </c>
      <c r="M380" s="20" t="str">
        <f>IF($D380="","",IF($C380="","Missing coin",IF(AND($D380&lt;&gt;"Buy",$D380&lt;&gt;"Sell",$D380&lt;&gt;"Fee",$D380&lt;&gt;"Reward",$D380&lt;&gt;"Transfer"),"Unknown type",IF(SUM($E380)&lt;=0,"Missing quantity",IF(COUNTIF('Portfolio'!$A$9:$A$58,$C380)=0,"Coin missing from the Portfolio tab",IF(AND($D380="Sell",SUM($E380)&gt;SUM($H380)+0.000000000001),"Sale larger than holdings",IF(AND($D380="Fee",SUM($E380)&gt;SUM($H380)+0.000000000001),"Fee larger than holdings",IF(AND(OR($D380="Buy",$D380="Sell"),SUM($F380)&lt;=0),"Missing amount",IF(AND(ISNUMBER($A380),SUM($A380)&lt;MAX($A$4:$A379)),"Date out of chronological order","OK")))))))))</f>
        <v/>
      </c>
    </row>
    <row r="381" spans="1:13" x14ac:dyDescent="0.25">
      <c r="A381" s="21"/>
      <c r="B381" s="13"/>
      <c r="C381" s="13"/>
      <c r="D381" s="13"/>
      <c r="E381" s="22"/>
      <c r="F381" s="14"/>
      <c r="G381" s="14"/>
      <c r="H381" s="16" t="str">
        <f>IF(OR($D381="",$C381=""),"",ROUND(SUMIFS($J$4:$J380,$C$4:$C380,$C381),10))</f>
        <v/>
      </c>
      <c r="I381" s="15" t="str">
        <f>IF(OR($D381="",$C381=""),"",ROUND(SUMIFS($K$4:$K380,$C$4:$C380,$C381),8))</f>
        <v/>
      </c>
      <c r="J381" s="16" t="str">
        <f>IF(OR($D381="",$C381=""),"",IF(OR($D381="Buy",$D381="Reward"),SUM($E381),IF(OR($D381="Sell",$D381="Fee"),-SUM($E381),0)))</f>
        <v/>
      </c>
      <c r="K381" s="17" t="str">
        <f>IF(OR($D381="",$C381=""),"",IF($D381="Sell",IF(SUM($H381)&gt;0,-SUM($I381)*IF(SUM($E381)&gt;SUM($H381),SUM($H381),SUM($E381))/SUM($H381),-SUM($I381)),IF(OR($D381="Buy",$D381="Reward"),SUM($F381)+SUM($G381),0)))</f>
        <v/>
      </c>
      <c r="L381" s="17" t="str">
        <f>IF(OR($C381="",$D381&lt;&gt;"Sell"),"",IF(SUM($H381)&gt;0,SUM($F381)-SUM($G381)-SUM($I381)*IF(SUM($E381)&gt;SUM($H381),SUM($H381),SUM($E381))/SUM($H381),""))</f>
        <v/>
      </c>
      <c r="M381" s="20" t="str">
        <f>IF($D381="","",IF($C381="","Missing coin",IF(AND($D381&lt;&gt;"Buy",$D381&lt;&gt;"Sell",$D381&lt;&gt;"Fee",$D381&lt;&gt;"Reward",$D381&lt;&gt;"Transfer"),"Unknown type",IF(SUM($E381)&lt;=0,"Missing quantity",IF(COUNTIF('Portfolio'!$A$9:$A$58,$C381)=0,"Coin missing from the Portfolio tab",IF(AND($D381="Sell",SUM($E381)&gt;SUM($H381)+0.000000000001),"Sale larger than holdings",IF(AND($D381="Fee",SUM($E381)&gt;SUM($H381)+0.000000000001),"Fee larger than holdings",IF(AND(OR($D381="Buy",$D381="Sell"),SUM($F381)&lt;=0),"Missing amount",IF(AND(ISNUMBER($A381),SUM($A381)&lt;MAX($A$4:$A380)),"Date out of chronological order","OK")))))))))</f>
        <v/>
      </c>
    </row>
    <row r="382" spans="1:13" x14ac:dyDescent="0.25">
      <c r="A382" s="21"/>
      <c r="B382" s="13"/>
      <c r="C382" s="13"/>
      <c r="D382" s="13"/>
      <c r="E382" s="22"/>
      <c r="F382" s="14"/>
      <c r="G382" s="14"/>
      <c r="H382" s="16" t="str">
        <f>IF(OR($D382="",$C382=""),"",ROUND(SUMIFS($J$4:$J381,$C$4:$C381,$C382),10))</f>
        <v/>
      </c>
      <c r="I382" s="15" t="str">
        <f>IF(OR($D382="",$C382=""),"",ROUND(SUMIFS($K$4:$K381,$C$4:$C381,$C382),8))</f>
        <v/>
      </c>
      <c r="J382" s="16" t="str">
        <f>IF(OR($D382="",$C382=""),"",IF(OR($D382="Buy",$D382="Reward"),SUM($E382),IF(OR($D382="Sell",$D382="Fee"),-SUM($E382),0)))</f>
        <v/>
      </c>
      <c r="K382" s="17" t="str">
        <f>IF(OR($D382="",$C382=""),"",IF($D382="Sell",IF(SUM($H382)&gt;0,-SUM($I382)*IF(SUM($E382)&gt;SUM($H382),SUM($H382),SUM($E382))/SUM($H382),-SUM($I382)),IF(OR($D382="Buy",$D382="Reward"),SUM($F382)+SUM($G382),0)))</f>
        <v/>
      </c>
      <c r="L382" s="17" t="str">
        <f>IF(OR($C382="",$D382&lt;&gt;"Sell"),"",IF(SUM($H382)&gt;0,SUM($F382)-SUM($G382)-SUM($I382)*IF(SUM($E382)&gt;SUM($H382),SUM($H382),SUM($E382))/SUM($H382),""))</f>
        <v/>
      </c>
      <c r="M382" s="20" t="str">
        <f>IF($D382="","",IF($C382="","Missing coin",IF(AND($D382&lt;&gt;"Buy",$D382&lt;&gt;"Sell",$D382&lt;&gt;"Fee",$D382&lt;&gt;"Reward",$D382&lt;&gt;"Transfer"),"Unknown type",IF(SUM($E382)&lt;=0,"Missing quantity",IF(COUNTIF('Portfolio'!$A$9:$A$58,$C382)=0,"Coin missing from the Portfolio tab",IF(AND($D382="Sell",SUM($E382)&gt;SUM($H382)+0.000000000001),"Sale larger than holdings",IF(AND($D382="Fee",SUM($E382)&gt;SUM($H382)+0.000000000001),"Fee larger than holdings",IF(AND(OR($D382="Buy",$D382="Sell"),SUM($F382)&lt;=0),"Missing amount",IF(AND(ISNUMBER($A382),SUM($A382)&lt;MAX($A$4:$A381)),"Date out of chronological order","OK")))))))))</f>
        <v/>
      </c>
    </row>
    <row r="383" spans="1:13" x14ac:dyDescent="0.25">
      <c r="A383" s="21"/>
      <c r="B383" s="13"/>
      <c r="C383" s="13"/>
      <c r="D383" s="13"/>
      <c r="E383" s="22"/>
      <c r="F383" s="14"/>
      <c r="G383" s="14"/>
      <c r="H383" s="16" t="str">
        <f>IF(OR($D383="",$C383=""),"",ROUND(SUMIFS($J$4:$J382,$C$4:$C382,$C383),10))</f>
        <v/>
      </c>
      <c r="I383" s="15" t="str">
        <f>IF(OR($D383="",$C383=""),"",ROUND(SUMIFS($K$4:$K382,$C$4:$C382,$C383),8))</f>
        <v/>
      </c>
      <c r="J383" s="16" t="str">
        <f>IF(OR($D383="",$C383=""),"",IF(OR($D383="Buy",$D383="Reward"),SUM($E383),IF(OR($D383="Sell",$D383="Fee"),-SUM($E383),0)))</f>
        <v/>
      </c>
      <c r="K383" s="17" t="str">
        <f>IF(OR($D383="",$C383=""),"",IF($D383="Sell",IF(SUM($H383)&gt;0,-SUM($I383)*IF(SUM($E383)&gt;SUM($H383),SUM($H383),SUM($E383))/SUM($H383),-SUM($I383)),IF(OR($D383="Buy",$D383="Reward"),SUM($F383)+SUM($G383),0)))</f>
        <v/>
      </c>
      <c r="L383" s="17" t="str">
        <f>IF(OR($C383="",$D383&lt;&gt;"Sell"),"",IF(SUM($H383)&gt;0,SUM($F383)-SUM($G383)-SUM($I383)*IF(SUM($E383)&gt;SUM($H383),SUM($H383),SUM($E383))/SUM($H383),""))</f>
        <v/>
      </c>
      <c r="M383" s="20" t="str">
        <f>IF($D383="","",IF($C383="","Missing coin",IF(AND($D383&lt;&gt;"Buy",$D383&lt;&gt;"Sell",$D383&lt;&gt;"Fee",$D383&lt;&gt;"Reward",$D383&lt;&gt;"Transfer"),"Unknown type",IF(SUM($E383)&lt;=0,"Missing quantity",IF(COUNTIF('Portfolio'!$A$9:$A$58,$C383)=0,"Coin missing from the Portfolio tab",IF(AND($D383="Sell",SUM($E383)&gt;SUM($H383)+0.000000000001),"Sale larger than holdings",IF(AND($D383="Fee",SUM($E383)&gt;SUM($H383)+0.000000000001),"Fee larger than holdings",IF(AND(OR($D383="Buy",$D383="Sell"),SUM($F383)&lt;=0),"Missing amount",IF(AND(ISNUMBER($A383),SUM($A383)&lt;MAX($A$4:$A382)),"Date out of chronological order","OK")))))))))</f>
        <v/>
      </c>
    </row>
    <row r="384" spans="1:13" x14ac:dyDescent="0.25">
      <c r="A384" s="21"/>
      <c r="B384" s="13"/>
      <c r="C384" s="13"/>
      <c r="D384" s="13"/>
      <c r="E384" s="22"/>
      <c r="F384" s="14"/>
      <c r="G384" s="14"/>
      <c r="H384" s="16" t="str">
        <f>IF(OR($D384="",$C384=""),"",ROUND(SUMIFS($J$4:$J383,$C$4:$C383,$C384),10))</f>
        <v/>
      </c>
      <c r="I384" s="15" t="str">
        <f>IF(OR($D384="",$C384=""),"",ROUND(SUMIFS($K$4:$K383,$C$4:$C383,$C384),8))</f>
        <v/>
      </c>
      <c r="J384" s="16" t="str">
        <f>IF(OR($D384="",$C384=""),"",IF(OR($D384="Buy",$D384="Reward"),SUM($E384),IF(OR($D384="Sell",$D384="Fee"),-SUM($E384),0)))</f>
        <v/>
      </c>
      <c r="K384" s="17" t="str">
        <f>IF(OR($D384="",$C384=""),"",IF($D384="Sell",IF(SUM($H384)&gt;0,-SUM($I384)*IF(SUM($E384)&gt;SUM($H384),SUM($H384),SUM($E384))/SUM($H384),-SUM($I384)),IF(OR($D384="Buy",$D384="Reward"),SUM($F384)+SUM($G384),0)))</f>
        <v/>
      </c>
      <c r="L384" s="17" t="str">
        <f>IF(OR($C384="",$D384&lt;&gt;"Sell"),"",IF(SUM($H384)&gt;0,SUM($F384)-SUM($G384)-SUM($I384)*IF(SUM($E384)&gt;SUM($H384),SUM($H384),SUM($E384))/SUM($H384),""))</f>
        <v/>
      </c>
      <c r="M384" s="20" t="str">
        <f>IF($D384="","",IF($C384="","Missing coin",IF(AND($D384&lt;&gt;"Buy",$D384&lt;&gt;"Sell",$D384&lt;&gt;"Fee",$D384&lt;&gt;"Reward",$D384&lt;&gt;"Transfer"),"Unknown type",IF(SUM($E384)&lt;=0,"Missing quantity",IF(COUNTIF('Portfolio'!$A$9:$A$58,$C384)=0,"Coin missing from the Portfolio tab",IF(AND($D384="Sell",SUM($E384)&gt;SUM($H384)+0.000000000001),"Sale larger than holdings",IF(AND($D384="Fee",SUM($E384)&gt;SUM($H384)+0.000000000001),"Fee larger than holdings",IF(AND(OR($D384="Buy",$D384="Sell"),SUM($F384)&lt;=0),"Missing amount",IF(AND(ISNUMBER($A384),SUM($A384)&lt;MAX($A$4:$A383)),"Date out of chronological order","OK")))))))))</f>
        <v/>
      </c>
    </row>
    <row r="385" spans="1:13" x14ac:dyDescent="0.25">
      <c r="A385" s="21"/>
      <c r="B385" s="13"/>
      <c r="C385" s="13"/>
      <c r="D385" s="13"/>
      <c r="E385" s="22"/>
      <c r="F385" s="14"/>
      <c r="G385" s="14"/>
      <c r="H385" s="16" t="str">
        <f>IF(OR($D385="",$C385=""),"",ROUND(SUMIFS($J$4:$J384,$C$4:$C384,$C385),10))</f>
        <v/>
      </c>
      <c r="I385" s="15" t="str">
        <f>IF(OR($D385="",$C385=""),"",ROUND(SUMIFS($K$4:$K384,$C$4:$C384,$C385),8))</f>
        <v/>
      </c>
      <c r="J385" s="16" t="str">
        <f>IF(OR($D385="",$C385=""),"",IF(OR($D385="Buy",$D385="Reward"),SUM($E385),IF(OR($D385="Sell",$D385="Fee"),-SUM($E385),0)))</f>
        <v/>
      </c>
      <c r="K385" s="17" t="str">
        <f>IF(OR($D385="",$C385=""),"",IF($D385="Sell",IF(SUM($H385)&gt;0,-SUM($I385)*IF(SUM($E385)&gt;SUM($H385),SUM($H385),SUM($E385))/SUM($H385),-SUM($I385)),IF(OR($D385="Buy",$D385="Reward"),SUM($F385)+SUM($G385),0)))</f>
        <v/>
      </c>
      <c r="L385" s="17" t="str">
        <f>IF(OR($C385="",$D385&lt;&gt;"Sell"),"",IF(SUM($H385)&gt;0,SUM($F385)-SUM($G385)-SUM($I385)*IF(SUM($E385)&gt;SUM($H385),SUM($H385),SUM($E385))/SUM($H385),""))</f>
        <v/>
      </c>
      <c r="M385" s="20" t="str">
        <f>IF($D385="","",IF($C385="","Missing coin",IF(AND($D385&lt;&gt;"Buy",$D385&lt;&gt;"Sell",$D385&lt;&gt;"Fee",$D385&lt;&gt;"Reward",$D385&lt;&gt;"Transfer"),"Unknown type",IF(SUM($E385)&lt;=0,"Missing quantity",IF(COUNTIF('Portfolio'!$A$9:$A$58,$C385)=0,"Coin missing from the Portfolio tab",IF(AND($D385="Sell",SUM($E385)&gt;SUM($H385)+0.000000000001),"Sale larger than holdings",IF(AND($D385="Fee",SUM($E385)&gt;SUM($H385)+0.000000000001),"Fee larger than holdings",IF(AND(OR($D385="Buy",$D385="Sell"),SUM($F385)&lt;=0),"Missing amount",IF(AND(ISNUMBER($A385),SUM($A385)&lt;MAX($A$4:$A384)),"Date out of chronological order","OK")))))))))</f>
        <v/>
      </c>
    </row>
    <row r="386" spans="1:13" x14ac:dyDescent="0.25">
      <c r="A386" s="21"/>
      <c r="B386" s="13"/>
      <c r="C386" s="13"/>
      <c r="D386" s="13"/>
      <c r="E386" s="22"/>
      <c r="F386" s="14"/>
      <c r="G386" s="14"/>
      <c r="H386" s="16" t="str">
        <f>IF(OR($D386="",$C386=""),"",ROUND(SUMIFS($J$4:$J385,$C$4:$C385,$C386),10))</f>
        <v/>
      </c>
      <c r="I386" s="15" t="str">
        <f>IF(OR($D386="",$C386=""),"",ROUND(SUMIFS($K$4:$K385,$C$4:$C385,$C386),8))</f>
        <v/>
      </c>
      <c r="J386" s="16" t="str">
        <f>IF(OR($D386="",$C386=""),"",IF(OR($D386="Buy",$D386="Reward"),SUM($E386),IF(OR($D386="Sell",$D386="Fee"),-SUM($E386),0)))</f>
        <v/>
      </c>
      <c r="K386" s="17" t="str">
        <f>IF(OR($D386="",$C386=""),"",IF($D386="Sell",IF(SUM($H386)&gt;0,-SUM($I386)*IF(SUM($E386)&gt;SUM($H386),SUM($H386),SUM($E386))/SUM($H386),-SUM($I386)),IF(OR($D386="Buy",$D386="Reward"),SUM($F386)+SUM($G386),0)))</f>
        <v/>
      </c>
      <c r="L386" s="17" t="str">
        <f>IF(OR($C386="",$D386&lt;&gt;"Sell"),"",IF(SUM($H386)&gt;0,SUM($F386)-SUM($G386)-SUM($I386)*IF(SUM($E386)&gt;SUM($H386),SUM($H386),SUM($E386))/SUM($H386),""))</f>
        <v/>
      </c>
      <c r="M386" s="20" t="str">
        <f>IF($D386="","",IF($C386="","Missing coin",IF(AND($D386&lt;&gt;"Buy",$D386&lt;&gt;"Sell",$D386&lt;&gt;"Fee",$D386&lt;&gt;"Reward",$D386&lt;&gt;"Transfer"),"Unknown type",IF(SUM($E386)&lt;=0,"Missing quantity",IF(COUNTIF('Portfolio'!$A$9:$A$58,$C386)=0,"Coin missing from the Portfolio tab",IF(AND($D386="Sell",SUM($E386)&gt;SUM($H386)+0.000000000001),"Sale larger than holdings",IF(AND($D386="Fee",SUM($E386)&gt;SUM($H386)+0.000000000001),"Fee larger than holdings",IF(AND(OR($D386="Buy",$D386="Sell"),SUM($F386)&lt;=0),"Missing amount",IF(AND(ISNUMBER($A386),SUM($A386)&lt;MAX($A$4:$A385)),"Date out of chronological order","OK")))))))))</f>
        <v/>
      </c>
    </row>
    <row r="387" spans="1:13" x14ac:dyDescent="0.25">
      <c r="A387" s="21"/>
      <c r="B387" s="13"/>
      <c r="C387" s="13"/>
      <c r="D387" s="13"/>
      <c r="E387" s="22"/>
      <c r="F387" s="14"/>
      <c r="G387" s="14"/>
      <c r="H387" s="16" t="str">
        <f>IF(OR($D387="",$C387=""),"",ROUND(SUMIFS($J$4:$J386,$C$4:$C386,$C387),10))</f>
        <v/>
      </c>
      <c r="I387" s="15" t="str">
        <f>IF(OR($D387="",$C387=""),"",ROUND(SUMIFS($K$4:$K386,$C$4:$C386,$C387),8))</f>
        <v/>
      </c>
      <c r="J387" s="16" t="str">
        <f>IF(OR($D387="",$C387=""),"",IF(OR($D387="Buy",$D387="Reward"),SUM($E387),IF(OR($D387="Sell",$D387="Fee"),-SUM($E387),0)))</f>
        <v/>
      </c>
      <c r="K387" s="17" t="str">
        <f>IF(OR($D387="",$C387=""),"",IF($D387="Sell",IF(SUM($H387)&gt;0,-SUM($I387)*IF(SUM($E387)&gt;SUM($H387),SUM($H387),SUM($E387))/SUM($H387),-SUM($I387)),IF(OR($D387="Buy",$D387="Reward"),SUM($F387)+SUM($G387),0)))</f>
        <v/>
      </c>
      <c r="L387" s="17" t="str">
        <f>IF(OR($C387="",$D387&lt;&gt;"Sell"),"",IF(SUM($H387)&gt;0,SUM($F387)-SUM($G387)-SUM($I387)*IF(SUM($E387)&gt;SUM($H387),SUM($H387),SUM($E387))/SUM($H387),""))</f>
        <v/>
      </c>
      <c r="M387" s="20" t="str">
        <f>IF($D387="","",IF($C387="","Missing coin",IF(AND($D387&lt;&gt;"Buy",$D387&lt;&gt;"Sell",$D387&lt;&gt;"Fee",$D387&lt;&gt;"Reward",$D387&lt;&gt;"Transfer"),"Unknown type",IF(SUM($E387)&lt;=0,"Missing quantity",IF(COUNTIF('Portfolio'!$A$9:$A$58,$C387)=0,"Coin missing from the Portfolio tab",IF(AND($D387="Sell",SUM($E387)&gt;SUM($H387)+0.000000000001),"Sale larger than holdings",IF(AND($D387="Fee",SUM($E387)&gt;SUM($H387)+0.000000000001),"Fee larger than holdings",IF(AND(OR($D387="Buy",$D387="Sell"),SUM($F387)&lt;=0),"Missing amount",IF(AND(ISNUMBER($A387),SUM($A387)&lt;MAX($A$4:$A386)),"Date out of chronological order","OK")))))))))</f>
        <v/>
      </c>
    </row>
    <row r="388" spans="1:13" x14ac:dyDescent="0.25">
      <c r="A388" s="21"/>
      <c r="B388" s="13"/>
      <c r="C388" s="13"/>
      <c r="D388" s="13"/>
      <c r="E388" s="22"/>
      <c r="F388" s="14"/>
      <c r="G388" s="14"/>
      <c r="H388" s="16" t="str">
        <f>IF(OR($D388="",$C388=""),"",ROUND(SUMIFS($J$4:$J387,$C$4:$C387,$C388),10))</f>
        <v/>
      </c>
      <c r="I388" s="15" t="str">
        <f>IF(OR($D388="",$C388=""),"",ROUND(SUMIFS($K$4:$K387,$C$4:$C387,$C388),8))</f>
        <v/>
      </c>
      <c r="J388" s="16" t="str">
        <f>IF(OR($D388="",$C388=""),"",IF(OR($D388="Buy",$D388="Reward"),SUM($E388),IF(OR($D388="Sell",$D388="Fee"),-SUM($E388),0)))</f>
        <v/>
      </c>
      <c r="K388" s="17" t="str">
        <f>IF(OR($D388="",$C388=""),"",IF($D388="Sell",IF(SUM($H388)&gt;0,-SUM($I388)*IF(SUM($E388)&gt;SUM($H388),SUM($H388),SUM($E388))/SUM($H388),-SUM($I388)),IF(OR($D388="Buy",$D388="Reward"),SUM($F388)+SUM($G388),0)))</f>
        <v/>
      </c>
      <c r="L388" s="17" t="str">
        <f>IF(OR($C388="",$D388&lt;&gt;"Sell"),"",IF(SUM($H388)&gt;0,SUM($F388)-SUM($G388)-SUM($I388)*IF(SUM($E388)&gt;SUM($H388),SUM($H388),SUM($E388))/SUM($H388),""))</f>
        <v/>
      </c>
      <c r="M388" s="20" t="str">
        <f>IF($D388="","",IF($C388="","Missing coin",IF(AND($D388&lt;&gt;"Buy",$D388&lt;&gt;"Sell",$D388&lt;&gt;"Fee",$D388&lt;&gt;"Reward",$D388&lt;&gt;"Transfer"),"Unknown type",IF(SUM($E388)&lt;=0,"Missing quantity",IF(COUNTIF('Portfolio'!$A$9:$A$58,$C388)=0,"Coin missing from the Portfolio tab",IF(AND($D388="Sell",SUM($E388)&gt;SUM($H388)+0.000000000001),"Sale larger than holdings",IF(AND($D388="Fee",SUM($E388)&gt;SUM($H388)+0.000000000001),"Fee larger than holdings",IF(AND(OR($D388="Buy",$D388="Sell"),SUM($F388)&lt;=0),"Missing amount",IF(AND(ISNUMBER($A388),SUM($A388)&lt;MAX($A$4:$A387)),"Date out of chronological order","OK")))))))))</f>
        <v/>
      </c>
    </row>
    <row r="389" spans="1:13" x14ac:dyDescent="0.25">
      <c r="A389" s="21"/>
      <c r="B389" s="13"/>
      <c r="C389" s="13"/>
      <c r="D389" s="13"/>
      <c r="E389" s="22"/>
      <c r="F389" s="14"/>
      <c r="G389" s="14"/>
      <c r="H389" s="16" t="str">
        <f>IF(OR($D389="",$C389=""),"",ROUND(SUMIFS($J$4:$J388,$C$4:$C388,$C389),10))</f>
        <v/>
      </c>
      <c r="I389" s="15" t="str">
        <f>IF(OR($D389="",$C389=""),"",ROUND(SUMIFS($K$4:$K388,$C$4:$C388,$C389),8))</f>
        <v/>
      </c>
      <c r="J389" s="16" t="str">
        <f>IF(OR($D389="",$C389=""),"",IF(OR($D389="Buy",$D389="Reward"),SUM($E389),IF(OR($D389="Sell",$D389="Fee"),-SUM($E389),0)))</f>
        <v/>
      </c>
      <c r="K389" s="17" t="str">
        <f>IF(OR($D389="",$C389=""),"",IF($D389="Sell",IF(SUM($H389)&gt;0,-SUM($I389)*IF(SUM($E389)&gt;SUM($H389),SUM($H389),SUM($E389))/SUM($H389),-SUM($I389)),IF(OR($D389="Buy",$D389="Reward"),SUM($F389)+SUM($G389),0)))</f>
        <v/>
      </c>
      <c r="L389" s="17" t="str">
        <f>IF(OR($C389="",$D389&lt;&gt;"Sell"),"",IF(SUM($H389)&gt;0,SUM($F389)-SUM($G389)-SUM($I389)*IF(SUM($E389)&gt;SUM($H389),SUM($H389),SUM($E389))/SUM($H389),""))</f>
        <v/>
      </c>
      <c r="M389" s="20" t="str">
        <f>IF($D389="","",IF($C389="","Missing coin",IF(AND($D389&lt;&gt;"Buy",$D389&lt;&gt;"Sell",$D389&lt;&gt;"Fee",$D389&lt;&gt;"Reward",$D389&lt;&gt;"Transfer"),"Unknown type",IF(SUM($E389)&lt;=0,"Missing quantity",IF(COUNTIF('Portfolio'!$A$9:$A$58,$C389)=0,"Coin missing from the Portfolio tab",IF(AND($D389="Sell",SUM($E389)&gt;SUM($H389)+0.000000000001),"Sale larger than holdings",IF(AND($D389="Fee",SUM($E389)&gt;SUM($H389)+0.000000000001),"Fee larger than holdings",IF(AND(OR($D389="Buy",$D389="Sell"),SUM($F389)&lt;=0),"Missing amount",IF(AND(ISNUMBER($A389),SUM($A389)&lt;MAX($A$4:$A388)),"Date out of chronological order","OK")))))))))</f>
        <v/>
      </c>
    </row>
    <row r="390" spans="1:13" x14ac:dyDescent="0.25">
      <c r="A390" s="21"/>
      <c r="B390" s="13"/>
      <c r="C390" s="13"/>
      <c r="D390" s="13"/>
      <c r="E390" s="22"/>
      <c r="F390" s="14"/>
      <c r="G390" s="14"/>
      <c r="H390" s="16" t="str">
        <f>IF(OR($D390="",$C390=""),"",ROUND(SUMIFS($J$4:$J389,$C$4:$C389,$C390),10))</f>
        <v/>
      </c>
      <c r="I390" s="15" t="str">
        <f>IF(OR($D390="",$C390=""),"",ROUND(SUMIFS($K$4:$K389,$C$4:$C389,$C390),8))</f>
        <v/>
      </c>
      <c r="J390" s="16" t="str">
        <f>IF(OR($D390="",$C390=""),"",IF(OR($D390="Buy",$D390="Reward"),SUM($E390),IF(OR($D390="Sell",$D390="Fee"),-SUM($E390),0)))</f>
        <v/>
      </c>
      <c r="K390" s="17" t="str">
        <f>IF(OR($D390="",$C390=""),"",IF($D390="Sell",IF(SUM($H390)&gt;0,-SUM($I390)*IF(SUM($E390)&gt;SUM($H390),SUM($H390),SUM($E390))/SUM($H390),-SUM($I390)),IF(OR($D390="Buy",$D390="Reward"),SUM($F390)+SUM($G390),0)))</f>
        <v/>
      </c>
      <c r="L390" s="17" t="str">
        <f>IF(OR($C390="",$D390&lt;&gt;"Sell"),"",IF(SUM($H390)&gt;0,SUM($F390)-SUM($G390)-SUM($I390)*IF(SUM($E390)&gt;SUM($H390),SUM($H390),SUM($E390))/SUM($H390),""))</f>
        <v/>
      </c>
      <c r="M390" s="20" t="str">
        <f>IF($D390="","",IF($C390="","Missing coin",IF(AND($D390&lt;&gt;"Buy",$D390&lt;&gt;"Sell",$D390&lt;&gt;"Fee",$D390&lt;&gt;"Reward",$D390&lt;&gt;"Transfer"),"Unknown type",IF(SUM($E390)&lt;=0,"Missing quantity",IF(COUNTIF('Portfolio'!$A$9:$A$58,$C390)=0,"Coin missing from the Portfolio tab",IF(AND($D390="Sell",SUM($E390)&gt;SUM($H390)+0.000000000001),"Sale larger than holdings",IF(AND($D390="Fee",SUM($E390)&gt;SUM($H390)+0.000000000001),"Fee larger than holdings",IF(AND(OR($D390="Buy",$D390="Sell"),SUM($F390)&lt;=0),"Missing amount",IF(AND(ISNUMBER($A390),SUM($A390)&lt;MAX($A$4:$A389)),"Date out of chronological order","OK")))))))))</f>
        <v/>
      </c>
    </row>
    <row r="391" spans="1:13" x14ac:dyDescent="0.25">
      <c r="A391" s="21"/>
      <c r="B391" s="13"/>
      <c r="C391" s="13"/>
      <c r="D391" s="13"/>
      <c r="E391" s="22"/>
      <c r="F391" s="14"/>
      <c r="G391" s="14"/>
      <c r="H391" s="16" t="str">
        <f>IF(OR($D391="",$C391=""),"",ROUND(SUMIFS($J$4:$J390,$C$4:$C390,$C391),10))</f>
        <v/>
      </c>
      <c r="I391" s="15" t="str">
        <f>IF(OR($D391="",$C391=""),"",ROUND(SUMIFS($K$4:$K390,$C$4:$C390,$C391),8))</f>
        <v/>
      </c>
      <c r="J391" s="16" t="str">
        <f>IF(OR($D391="",$C391=""),"",IF(OR($D391="Buy",$D391="Reward"),SUM($E391),IF(OR($D391="Sell",$D391="Fee"),-SUM($E391),0)))</f>
        <v/>
      </c>
      <c r="K391" s="17" t="str">
        <f>IF(OR($D391="",$C391=""),"",IF($D391="Sell",IF(SUM($H391)&gt;0,-SUM($I391)*IF(SUM($E391)&gt;SUM($H391),SUM($H391),SUM($E391))/SUM($H391),-SUM($I391)),IF(OR($D391="Buy",$D391="Reward"),SUM($F391)+SUM($G391),0)))</f>
        <v/>
      </c>
      <c r="L391" s="17" t="str">
        <f>IF(OR($C391="",$D391&lt;&gt;"Sell"),"",IF(SUM($H391)&gt;0,SUM($F391)-SUM($G391)-SUM($I391)*IF(SUM($E391)&gt;SUM($H391),SUM($H391),SUM($E391))/SUM($H391),""))</f>
        <v/>
      </c>
      <c r="M391" s="20" t="str">
        <f>IF($D391="","",IF($C391="","Missing coin",IF(AND($D391&lt;&gt;"Buy",$D391&lt;&gt;"Sell",$D391&lt;&gt;"Fee",$D391&lt;&gt;"Reward",$D391&lt;&gt;"Transfer"),"Unknown type",IF(SUM($E391)&lt;=0,"Missing quantity",IF(COUNTIF('Portfolio'!$A$9:$A$58,$C391)=0,"Coin missing from the Portfolio tab",IF(AND($D391="Sell",SUM($E391)&gt;SUM($H391)+0.000000000001),"Sale larger than holdings",IF(AND($D391="Fee",SUM($E391)&gt;SUM($H391)+0.000000000001),"Fee larger than holdings",IF(AND(OR($D391="Buy",$D391="Sell"),SUM($F391)&lt;=0),"Missing amount",IF(AND(ISNUMBER($A391),SUM($A391)&lt;MAX($A$4:$A390)),"Date out of chronological order","OK")))))))))</f>
        <v/>
      </c>
    </row>
    <row r="392" spans="1:13" x14ac:dyDescent="0.25">
      <c r="A392" s="21"/>
      <c r="B392" s="13"/>
      <c r="C392" s="13"/>
      <c r="D392" s="13"/>
      <c r="E392" s="22"/>
      <c r="F392" s="14"/>
      <c r="G392" s="14"/>
      <c r="H392" s="16" t="str">
        <f>IF(OR($D392="",$C392=""),"",ROUND(SUMIFS($J$4:$J391,$C$4:$C391,$C392),10))</f>
        <v/>
      </c>
      <c r="I392" s="15" t="str">
        <f>IF(OR($D392="",$C392=""),"",ROUND(SUMIFS($K$4:$K391,$C$4:$C391,$C392),8))</f>
        <v/>
      </c>
      <c r="J392" s="16" t="str">
        <f>IF(OR($D392="",$C392=""),"",IF(OR($D392="Buy",$D392="Reward"),SUM($E392),IF(OR($D392="Sell",$D392="Fee"),-SUM($E392),0)))</f>
        <v/>
      </c>
      <c r="K392" s="17" t="str">
        <f>IF(OR($D392="",$C392=""),"",IF($D392="Sell",IF(SUM($H392)&gt;0,-SUM($I392)*IF(SUM($E392)&gt;SUM($H392),SUM($H392),SUM($E392))/SUM($H392),-SUM($I392)),IF(OR($D392="Buy",$D392="Reward"),SUM($F392)+SUM($G392),0)))</f>
        <v/>
      </c>
      <c r="L392" s="17" t="str">
        <f>IF(OR($C392="",$D392&lt;&gt;"Sell"),"",IF(SUM($H392)&gt;0,SUM($F392)-SUM($G392)-SUM($I392)*IF(SUM($E392)&gt;SUM($H392),SUM($H392),SUM($E392))/SUM($H392),""))</f>
        <v/>
      </c>
      <c r="M392" s="20" t="str">
        <f>IF($D392="","",IF($C392="","Missing coin",IF(AND($D392&lt;&gt;"Buy",$D392&lt;&gt;"Sell",$D392&lt;&gt;"Fee",$D392&lt;&gt;"Reward",$D392&lt;&gt;"Transfer"),"Unknown type",IF(SUM($E392)&lt;=0,"Missing quantity",IF(COUNTIF('Portfolio'!$A$9:$A$58,$C392)=0,"Coin missing from the Portfolio tab",IF(AND($D392="Sell",SUM($E392)&gt;SUM($H392)+0.000000000001),"Sale larger than holdings",IF(AND($D392="Fee",SUM($E392)&gt;SUM($H392)+0.000000000001),"Fee larger than holdings",IF(AND(OR($D392="Buy",$D392="Sell"),SUM($F392)&lt;=0),"Missing amount",IF(AND(ISNUMBER($A392),SUM($A392)&lt;MAX($A$4:$A391)),"Date out of chronological order","OK")))))))))</f>
        <v/>
      </c>
    </row>
    <row r="393" spans="1:13" x14ac:dyDescent="0.25">
      <c r="A393" s="21"/>
      <c r="B393" s="13"/>
      <c r="C393" s="13"/>
      <c r="D393" s="13"/>
      <c r="E393" s="22"/>
      <c r="F393" s="14"/>
      <c r="G393" s="14"/>
      <c r="H393" s="16" t="str">
        <f>IF(OR($D393="",$C393=""),"",ROUND(SUMIFS($J$4:$J392,$C$4:$C392,$C393),10))</f>
        <v/>
      </c>
      <c r="I393" s="15" t="str">
        <f>IF(OR($D393="",$C393=""),"",ROUND(SUMIFS($K$4:$K392,$C$4:$C392,$C393),8))</f>
        <v/>
      </c>
      <c r="J393" s="16" t="str">
        <f>IF(OR($D393="",$C393=""),"",IF(OR($D393="Buy",$D393="Reward"),SUM($E393),IF(OR($D393="Sell",$D393="Fee"),-SUM($E393),0)))</f>
        <v/>
      </c>
      <c r="K393" s="17" t="str">
        <f>IF(OR($D393="",$C393=""),"",IF($D393="Sell",IF(SUM($H393)&gt;0,-SUM($I393)*IF(SUM($E393)&gt;SUM($H393),SUM($H393),SUM($E393))/SUM($H393),-SUM($I393)),IF(OR($D393="Buy",$D393="Reward"),SUM($F393)+SUM($G393),0)))</f>
        <v/>
      </c>
      <c r="L393" s="17" t="str">
        <f>IF(OR($C393="",$D393&lt;&gt;"Sell"),"",IF(SUM($H393)&gt;0,SUM($F393)-SUM($G393)-SUM($I393)*IF(SUM($E393)&gt;SUM($H393),SUM($H393),SUM($E393))/SUM($H393),""))</f>
        <v/>
      </c>
      <c r="M393" s="20" t="str">
        <f>IF($D393="","",IF($C393="","Missing coin",IF(AND($D393&lt;&gt;"Buy",$D393&lt;&gt;"Sell",$D393&lt;&gt;"Fee",$D393&lt;&gt;"Reward",$D393&lt;&gt;"Transfer"),"Unknown type",IF(SUM($E393)&lt;=0,"Missing quantity",IF(COUNTIF('Portfolio'!$A$9:$A$58,$C393)=0,"Coin missing from the Portfolio tab",IF(AND($D393="Sell",SUM($E393)&gt;SUM($H393)+0.000000000001),"Sale larger than holdings",IF(AND($D393="Fee",SUM($E393)&gt;SUM($H393)+0.000000000001),"Fee larger than holdings",IF(AND(OR($D393="Buy",$D393="Sell"),SUM($F393)&lt;=0),"Missing amount",IF(AND(ISNUMBER($A393),SUM($A393)&lt;MAX($A$4:$A392)),"Date out of chronological order","OK")))))))))</f>
        <v/>
      </c>
    </row>
    <row r="394" spans="1:13" x14ac:dyDescent="0.25">
      <c r="A394" s="21"/>
      <c r="B394" s="13"/>
      <c r="C394" s="13"/>
      <c r="D394" s="13"/>
      <c r="E394" s="22"/>
      <c r="F394" s="14"/>
      <c r="G394" s="14"/>
      <c r="H394" s="16" t="str">
        <f>IF(OR($D394="",$C394=""),"",ROUND(SUMIFS($J$4:$J393,$C$4:$C393,$C394),10))</f>
        <v/>
      </c>
      <c r="I394" s="15" t="str">
        <f>IF(OR($D394="",$C394=""),"",ROUND(SUMIFS($K$4:$K393,$C$4:$C393,$C394),8))</f>
        <v/>
      </c>
      <c r="J394" s="16" t="str">
        <f>IF(OR($D394="",$C394=""),"",IF(OR($D394="Buy",$D394="Reward"),SUM($E394),IF(OR($D394="Sell",$D394="Fee"),-SUM($E394),0)))</f>
        <v/>
      </c>
      <c r="K394" s="17" t="str">
        <f>IF(OR($D394="",$C394=""),"",IF($D394="Sell",IF(SUM($H394)&gt;0,-SUM($I394)*IF(SUM($E394)&gt;SUM($H394),SUM($H394),SUM($E394))/SUM($H394),-SUM($I394)),IF(OR($D394="Buy",$D394="Reward"),SUM($F394)+SUM($G394),0)))</f>
        <v/>
      </c>
      <c r="L394" s="17" t="str">
        <f>IF(OR($C394="",$D394&lt;&gt;"Sell"),"",IF(SUM($H394)&gt;0,SUM($F394)-SUM($G394)-SUM($I394)*IF(SUM($E394)&gt;SUM($H394),SUM($H394),SUM($E394))/SUM($H394),""))</f>
        <v/>
      </c>
      <c r="M394" s="20" t="str">
        <f>IF($D394="","",IF($C394="","Missing coin",IF(AND($D394&lt;&gt;"Buy",$D394&lt;&gt;"Sell",$D394&lt;&gt;"Fee",$D394&lt;&gt;"Reward",$D394&lt;&gt;"Transfer"),"Unknown type",IF(SUM($E394)&lt;=0,"Missing quantity",IF(COUNTIF('Portfolio'!$A$9:$A$58,$C394)=0,"Coin missing from the Portfolio tab",IF(AND($D394="Sell",SUM($E394)&gt;SUM($H394)+0.000000000001),"Sale larger than holdings",IF(AND($D394="Fee",SUM($E394)&gt;SUM($H394)+0.000000000001),"Fee larger than holdings",IF(AND(OR($D394="Buy",$D394="Sell"),SUM($F394)&lt;=0),"Missing amount",IF(AND(ISNUMBER($A394),SUM($A394)&lt;MAX($A$4:$A393)),"Date out of chronological order","OK")))))))))</f>
        <v/>
      </c>
    </row>
    <row r="395" spans="1:13" x14ac:dyDescent="0.25">
      <c r="A395" s="21"/>
      <c r="B395" s="13"/>
      <c r="C395" s="13"/>
      <c r="D395" s="13"/>
      <c r="E395" s="22"/>
      <c r="F395" s="14"/>
      <c r="G395" s="14"/>
      <c r="H395" s="16" t="str">
        <f>IF(OR($D395="",$C395=""),"",ROUND(SUMIFS($J$4:$J394,$C$4:$C394,$C395),10))</f>
        <v/>
      </c>
      <c r="I395" s="15" t="str">
        <f>IF(OR($D395="",$C395=""),"",ROUND(SUMIFS($K$4:$K394,$C$4:$C394,$C395),8))</f>
        <v/>
      </c>
      <c r="J395" s="16" t="str">
        <f>IF(OR($D395="",$C395=""),"",IF(OR($D395="Buy",$D395="Reward"),SUM($E395),IF(OR($D395="Sell",$D395="Fee"),-SUM($E395),0)))</f>
        <v/>
      </c>
      <c r="K395" s="17" t="str">
        <f>IF(OR($D395="",$C395=""),"",IF($D395="Sell",IF(SUM($H395)&gt;0,-SUM($I395)*IF(SUM($E395)&gt;SUM($H395),SUM($H395),SUM($E395))/SUM($H395),-SUM($I395)),IF(OR($D395="Buy",$D395="Reward"),SUM($F395)+SUM($G395),0)))</f>
        <v/>
      </c>
      <c r="L395" s="17" t="str">
        <f>IF(OR($C395="",$D395&lt;&gt;"Sell"),"",IF(SUM($H395)&gt;0,SUM($F395)-SUM($G395)-SUM($I395)*IF(SUM($E395)&gt;SUM($H395),SUM($H395),SUM($E395))/SUM($H395),""))</f>
        <v/>
      </c>
      <c r="M395" s="20" t="str">
        <f>IF($D395="","",IF($C395="","Missing coin",IF(AND($D395&lt;&gt;"Buy",$D395&lt;&gt;"Sell",$D395&lt;&gt;"Fee",$D395&lt;&gt;"Reward",$D395&lt;&gt;"Transfer"),"Unknown type",IF(SUM($E395)&lt;=0,"Missing quantity",IF(COUNTIF('Portfolio'!$A$9:$A$58,$C395)=0,"Coin missing from the Portfolio tab",IF(AND($D395="Sell",SUM($E395)&gt;SUM($H395)+0.000000000001),"Sale larger than holdings",IF(AND($D395="Fee",SUM($E395)&gt;SUM($H395)+0.000000000001),"Fee larger than holdings",IF(AND(OR($D395="Buy",$D395="Sell"),SUM($F395)&lt;=0),"Missing amount",IF(AND(ISNUMBER($A395),SUM($A395)&lt;MAX($A$4:$A394)),"Date out of chronological order","OK")))))))))</f>
        <v/>
      </c>
    </row>
    <row r="396" spans="1:13" x14ac:dyDescent="0.25">
      <c r="A396" s="21"/>
      <c r="B396" s="13"/>
      <c r="C396" s="13"/>
      <c r="D396" s="13"/>
      <c r="E396" s="22"/>
      <c r="F396" s="14"/>
      <c r="G396" s="14"/>
      <c r="H396" s="16" t="str">
        <f>IF(OR($D396="",$C396=""),"",ROUND(SUMIFS($J$4:$J395,$C$4:$C395,$C396),10))</f>
        <v/>
      </c>
      <c r="I396" s="15" t="str">
        <f>IF(OR($D396="",$C396=""),"",ROUND(SUMIFS($K$4:$K395,$C$4:$C395,$C396),8))</f>
        <v/>
      </c>
      <c r="J396" s="16" t="str">
        <f>IF(OR($D396="",$C396=""),"",IF(OR($D396="Buy",$D396="Reward"),SUM($E396),IF(OR($D396="Sell",$D396="Fee"),-SUM($E396),0)))</f>
        <v/>
      </c>
      <c r="K396" s="17" t="str">
        <f>IF(OR($D396="",$C396=""),"",IF($D396="Sell",IF(SUM($H396)&gt;0,-SUM($I396)*IF(SUM($E396)&gt;SUM($H396),SUM($H396),SUM($E396))/SUM($H396),-SUM($I396)),IF(OR($D396="Buy",$D396="Reward"),SUM($F396)+SUM($G396),0)))</f>
        <v/>
      </c>
      <c r="L396" s="17" t="str">
        <f>IF(OR($C396="",$D396&lt;&gt;"Sell"),"",IF(SUM($H396)&gt;0,SUM($F396)-SUM($G396)-SUM($I396)*IF(SUM($E396)&gt;SUM($H396),SUM($H396),SUM($E396))/SUM($H396),""))</f>
        <v/>
      </c>
      <c r="M396" s="20" t="str">
        <f>IF($D396="","",IF($C396="","Missing coin",IF(AND($D396&lt;&gt;"Buy",$D396&lt;&gt;"Sell",$D396&lt;&gt;"Fee",$D396&lt;&gt;"Reward",$D396&lt;&gt;"Transfer"),"Unknown type",IF(SUM($E396)&lt;=0,"Missing quantity",IF(COUNTIF('Portfolio'!$A$9:$A$58,$C396)=0,"Coin missing from the Portfolio tab",IF(AND($D396="Sell",SUM($E396)&gt;SUM($H396)+0.000000000001),"Sale larger than holdings",IF(AND($D396="Fee",SUM($E396)&gt;SUM($H396)+0.000000000001),"Fee larger than holdings",IF(AND(OR($D396="Buy",$D396="Sell"),SUM($F396)&lt;=0),"Missing amount",IF(AND(ISNUMBER($A396),SUM($A396)&lt;MAX($A$4:$A395)),"Date out of chronological order","OK")))))))))</f>
        <v/>
      </c>
    </row>
    <row r="397" spans="1:13" x14ac:dyDescent="0.25">
      <c r="A397" s="21"/>
      <c r="B397" s="13"/>
      <c r="C397" s="13"/>
      <c r="D397" s="13"/>
      <c r="E397" s="22"/>
      <c r="F397" s="14"/>
      <c r="G397" s="14"/>
      <c r="H397" s="16" t="str">
        <f>IF(OR($D397="",$C397=""),"",ROUND(SUMIFS($J$4:$J396,$C$4:$C396,$C397),10))</f>
        <v/>
      </c>
      <c r="I397" s="15" t="str">
        <f>IF(OR($D397="",$C397=""),"",ROUND(SUMIFS($K$4:$K396,$C$4:$C396,$C397),8))</f>
        <v/>
      </c>
      <c r="J397" s="16" t="str">
        <f>IF(OR($D397="",$C397=""),"",IF(OR($D397="Buy",$D397="Reward"),SUM($E397),IF(OR($D397="Sell",$D397="Fee"),-SUM($E397),0)))</f>
        <v/>
      </c>
      <c r="K397" s="17" t="str">
        <f>IF(OR($D397="",$C397=""),"",IF($D397="Sell",IF(SUM($H397)&gt;0,-SUM($I397)*IF(SUM($E397)&gt;SUM($H397),SUM($H397),SUM($E397))/SUM($H397),-SUM($I397)),IF(OR($D397="Buy",$D397="Reward"),SUM($F397)+SUM($G397),0)))</f>
        <v/>
      </c>
      <c r="L397" s="17" t="str">
        <f>IF(OR($C397="",$D397&lt;&gt;"Sell"),"",IF(SUM($H397)&gt;0,SUM($F397)-SUM($G397)-SUM($I397)*IF(SUM($E397)&gt;SUM($H397),SUM($H397),SUM($E397))/SUM($H397),""))</f>
        <v/>
      </c>
      <c r="M397" s="20" t="str">
        <f>IF($D397="","",IF($C397="","Missing coin",IF(AND($D397&lt;&gt;"Buy",$D397&lt;&gt;"Sell",$D397&lt;&gt;"Fee",$D397&lt;&gt;"Reward",$D397&lt;&gt;"Transfer"),"Unknown type",IF(SUM($E397)&lt;=0,"Missing quantity",IF(COUNTIF('Portfolio'!$A$9:$A$58,$C397)=0,"Coin missing from the Portfolio tab",IF(AND($D397="Sell",SUM($E397)&gt;SUM($H397)+0.000000000001),"Sale larger than holdings",IF(AND($D397="Fee",SUM($E397)&gt;SUM($H397)+0.000000000001),"Fee larger than holdings",IF(AND(OR($D397="Buy",$D397="Sell"),SUM($F397)&lt;=0),"Missing amount",IF(AND(ISNUMBER($A397),SUM($A397)&lt;MAX($A$4:$A396)),"Date out of chronological order","OK")))))))))</f>
        <v/>
      </c>
    </row>
    <row r="398" spans="1:13" x14ac:dyDescent="0.25">
      <c r="A398" s="21"/>
      <c r="B398" s="13"/>
      <c r="C398" s="13"/>
      <c r="D398" s="13"/>
      <c r="E398" s="22"/>
      <c r="F398" s="14"/>
      <c r="G398" s="14"/>
      <c r="H398" s="16" t="str">
        <f>IF(OR($D398="",$C398=""),"",ROUND(SUMIFS($J$4:$J397,$C$4:$C397,$C398),10))</f>
        <v/>
      </c>
      <c r="I398" s="15" t="str">
        <f>IF(OR($D398="",$C398=""),"",ROUND(SUMIFS($K$4:$K397,$C$4:$C397,$C398),8))</f>
        <v/>
      </c>
      <c r="J398" s="16" t="str">
        <f>IF(OR($D398="",$C398=""),"",IF(OR($D398="Buy",$D398="Reward"),SUM($E398),IF(OR($D398="Sell",$D398="Fee"),-SUM($E398),0)))</f>
        <v/>
      </c>
      <c r="K398" s="17" t="str">
        <f>IF(OR($D398="",$C398=""),"",IF($D398="Sell",IF(SUM($H398)&gt;0,-SUM($I398)*IF(SUM($E398)&gt;SUM($H398),SUM($H398),SUM($E398))/SUM($H398),-SUM($I398)),IF(OR($D398="Buy",$D398="Reward"),SUM($F398)+SUM($G398),0)))</f>
        <v/>
      </c>
      <c r="L398" s="17" t="str">
        <f>IF(OR($C398="",$D398&lt;&gt;"Sell"),"",IF(SUM($H398)&gt;0,SUM($F398)-SUM($G398)-SUM($I398)*IF(SUM($E398)&gt;SUM($H398),SUM($H398),SUM($E398))/SUM($H398),""))</f>
        <v/>
      </c>
      <c r="M398" s="20" t="str">
        <f>IF($D398="","",IF($C398="","Missing coin",IF(AND($D398&lt;&gt;"Buy",$D398&lt;&gt;"Sell",$D398&lt;&gt;"Fee",$D398&lt;&gt;"Reward",$D398&lt;&gt;"Transfer"),"Unknown type",IF(SUM($E398)&lt;=0,"Missing quantity",IF(COUNTIF('Portfolio'!$A$9:$A$58,$C398)=0,"Coin missing from the Portfolio tab",IF(AND($D398="Sell",SUM($E398)&gt;SUM($H398)+0.000000000001),"Sale larger than holdings",IF(AND($D398="Fee",SUM($E398)&gt;SUM($H398)+0.000000000001),"Fee larger than holdings",IF(AND(OR($D398="Buy",$D398="Sell"),SUM($F398)&lt;=0),"Missing amount",IF(AND(ISNUMBER($A398),SUM($A398)&lt;MAX($A$4:$A397)),"Date out of chronological order","OK")))))))))</f>
        <v/>
      </c>
    </row>
    <row r="399" spans="1:13" x14ac:dyDescent="0.25">
      <c r="A399" s="21"/>
      <c r="B399" s="13"/>
      <c r="C399" s="13"/>
      <c r="D399" s="13"/>
      <c r="E399" s="22"/>
      <c r="F399" s="14"/>
      <c r="G399" s="14"/>
      <c r="H399" s="16" t="str">
        <f>IF(OR($D399="",$C399=""),"",ROUND(SUMIFS($J$4:$J398,$C$4:$C398,$C399),10))</f>
        <v/>
      </c>
      <c r="I399" s="15" t="str">
        <f>IF(OR($D399="",$C399=""),"",ROUND(SUMIFS($K$4:$K398,$C$4:$C398,$C399),8))</f>
        <v/>
      </c>
      <c r="J399" s="16" t="str">
        <f>IF(OR($D399="",$C399=""),"",IF(OR($D399="Buy",$D399="Reward"),SUM($E399),IF(OR($D399="Sell",$D399="Fee"),-SUM($E399),0)))</f>
        <v/>
      </c>
      <c r="K399" s="17" t="str">
        <f>IF(OR($D399="",$C399=""),"",IF($D399="Sell",IF(SUM($H399)&gt;0,-SUM($I399)*IF(SUM($E399)&gt;SUM($H399),SUM($H399),SUM($E399))/SUM($H399),-SUM($I399)),IF(OR($D399="Buy",$D399="Reward"),SUM($F399)+SUM($G399),0)))</f>
        <v/>
      </c>
      <c r="L399" s="17" t="str">
        <f>IF(OR($C399="",$D399&lt;&gt;"Sell"),"",IF(SUM($H399)&gt;0,SUM($F399)-SUM($G399)-SUM($I399)*IF(SUM($E399)&gt;SUM($H399),SUM($H399),SUM($E399))/SUM($H399),""))</f>
        <v/>
      </c>
      <c r="M399" s="20" t="str">
        <f>IF($D399="","",IF($C399="","Missing coin",IF(AND($D399&lt;&gt;"Buy",$D399&lt;&gt;"Sell",$D399&lt;&gt;"Fee",$D399&lt;&gt;"Reward",$D399&lt;&gt;"Transfer"),"Unknown type",IF(SUM($E399)&lt;=0,"Missing quantity",IF(COUNTIF('Portfolio'!$A$9:$A$58,$C399)=0,"Coin missing from the Portfolio tab",IF(AND($D399="Sell",SUM($E399)&gt;SUM($H399)+0.000000000001),"Sale larger than holdings",IF(AND($D399="Fee",SUM($E399)&gt;SUM($H399)+0.000000000001),"Fee larger than holdings",IF(AND(OR($D399="Buy",$D399="Sell"),SUM($F399)&lt;=0),"Missing amount",IF(AND(ISNUMBER($A399),SUM($A399)&lt;MAX($A$4:$A398)),"Date out of chronological order","OK")))))))))</f>
        <v/>
      </c>
    </row>
    <row r="400" spans="1:13" x14ac:dyDescent="0.25">
      <c r="A400" s="21"/>
      <c r="B400" s="13"/>
      <c r="C400" s="13"/>
      <c r="D400" s="13"/>
      <c r="E400" s="22"/>
      <c r="F400" s="14"/>
      <c r="G400" s="14"/>
      <c r="H400" s="16" t="str">
        <f>IF(OR($D400="",$C400=""),"",ROUND(SUMIFS($J$4:$J399,$C$4:$C399,$C400),10))</f>
        <v/>
      </c>
      <c r="I400" s="15" t="str">
        <f>IF(OR($D400="",$C400=""),"",ROUND(SUMIFS($K$4:$K399,$C$4:$C399,$C400),8))</f>
        <v/>
      </c>
      <c r="J400" s="16" t="str">
        <f>IF(OR($D400="",$C400=""),"",IF(OR($D400="Buy",$D400="Reward"),SUM($E400),IF(OR($D400="Sell",$D400="Fee"),-SUM($E400),0)))</f>
        <v/>
      </c>
      <c r="K400" s="17" t="str">
        <f>IF(OR($D400="",$C400=""),"",IF($D400="Sell",IF(SUM($H400)&gt;0,-SUM($I400)*IF(SUM($E400)&gt;SUM($H400),SUM($H400),SUM($E400))/SUM($H400),-SUM($I400)),IF(OR($D400="Buy",$D400="Reward"),SUM($F400)+SUM($G400),0)))</f>
        <v/>
      </c>
      <c r="L400" s="17" t="str">
        <f>IF(OR($C400="",$D400&lt;&gt;"Sell"),"",IF(SUM($H400)&gt;0,SUM($F400)-SUM($G400)-SUM($I400)*IF(SUM($E400)&gt;SUM($H400),SUM($H400),SUM($E400))/SUM($H400),""))</f>
        <v/>
      </c>
      <c r="M400" s="20" t="str">
        <f>IF($D400="","",IF($C400="","Missing coin",IF(AND($D400&lt;&gt;"Buy",$D400&lt;&gt;"Sell",$D400&lt;&gt;"Fee",$D400&lt;&gt;"Reward",$D400&lt;&gt;"Transfer"),"Unknown type",IF(SUM($E400)&lt;=0,"Missing quantity",IF(COUNTIF('Portfolio'!$A$9:$A$58,$C400)=0,"Coin missing from the Portfolio tab",IF(AND($D400="Sell",SUM($E400)&gt;SUM($H400)+0.000000000001),"Sale larger than holdings",IF(AND($D400="Fee",SUM($E400)&gt;SUM($H400)+0.000000000001),"Fee larger than holdings",IF(AND(OR($D400="Buy",$D400="Sell"),SUM($F400)&lt;=0),"Missing amount",IF(AND(ISNUMBER($A400),SUM($A400)&lt;MAX($A$4:$A399)),"Date out of chronological order","OK")))))))))</f>
        <v/>
      </c>
    </row>
    <row r="401" spans="1:13" x14ac:dyDescent="0.25">
      <c r="A401" s="21"/>
      <c r="B401" s="13"/>
      <c r="C401" s="13"/>
      <c r="D401" s="13"/>
      <c r="E401" s="22"/>
      <c r="F401" s="14"/>
      <c r="G401" s="14"/>
      <c r="H401" s="16" t="str">
        <f>IF(OR($D401="",$C401=""),"",ROUND(SUMIFS($J$4:$J400,$C$4:$C400,$C401),10))</f>
        <v/>
      </c>
      <c r="I401" s="15" t="str">
        <f>IF(OR($D401="",$C401=""),"",ROUND(SUMIFS($K$4:$K400,$C$4:$C400,$C401),8))</f>
        <v/>
      </c>
      <c r="J401" s="16" t="str">
        <f>IF(OR($D401="",$C401=""),"",IF(OR($D401="Buy",$D401="Reward"),SUM($E401),IF(OR($D401="Sell",$D401="Fee"),-SUM($E401),0)))</f>
        <v/>
      </c>
      <c r="K401" s="17" t="str">
        <f>IF(OR($D401="",$C401=""),"",IF($D401="Sell",IF(SUM($H401)&gt;0,-SUM($I401)*IF(SUM($E401)&gt;SUM($H401),SUM($H401),SUM($E401))/SUM($H401),-SUM($I401)),IF(OR($D401="Buy",$D401="Reward"),SUM($F401)+SUM($G401),0)))</f>
        <v/>
      </c>
      <c r="L401" s="17" t="str">
        <f>IF(OR($C401="",$D401&lt;&gt;"Sell"),"",IF(SUM($H401)&gt;0,SUM($F401)-SUM($G401)-SUM($I401)*IF(SUM($E401)&gt;SUM($H401),SUM($H401),SUM($E401))/SUM($H401),""))</f>
        <v/>
      </c>
      <c r="M401" s="20" t="str">
        <f>IF($D401="","",IF($C401="","Missing coin",IF(AND($D401&lt;&gt;"Buy",$D401&lt;&gt;"Sell",$D401&lt;&gt;"Fee",$D401&lt;&gt;"Reward",$D401&lt;&gt;"Transfer"),"Unknown type",IF(SUM($E401)&lt;=0,"Missing quantity",IF(COUNTIF('Portfolio'!$A$9:$A$58,$C401)=0,"Coin missing from the Portfolio tab",IF(AND($D401="Sell",SUM($E401)&gt;SUM($H401)+0.000000000001),"Sale larger than holdings",IF(AND($D401="Fee",SUM($E401)&gt;SUM($H401)+0.000000000001),"Fee larger than holdings",IF(AND(OR($D401="Buy",$D401="Sell"),SUM($F401)&lt;=0),"Missing amount",IF(AND(ISNUMBER($A401),SUM($A401)&lt;MAX($A$4:$A400)),"Date out of chronological order","OK")))))))))</f>
        <v/>
      </c>
    </row>
    <row r="402" spans="1:13" x14ac:dyDescent="0.25">
      <c r="A402" s="21"/>
      <c r="B402" s="13"/>
      <c r="C402" s="13"/>
      <c r="D402" s="13"/>
      <c r="E402" s="22"/>
      <c r="F402" s="14"/>
      <c r="G402" s="14"/>
      <c r="H402" s="16" t="str">
        <f>IF(OR($D402="",$C402=""),"",ROUND(SUMIFS($J$4:$J401,$C$4:$C401,$C402),10))</f>
        <v/>
      </c>
      <c r="I402" s="15" t="str">
        <f>IF(OR($D402="",$C402=""),"",ROUND(SUMIFS($K$4:$K401,$C$4:$C401,$C402),8))</f>
        <v/>
      </c>
      <c r="J402" s="16" t="str">
        <f>IF(OR($D402="",$C402=""),"",IF(OR($D402="Buy",$D402="Reward"),SUM($E402),IF(OR($D402="Sell",$D402="Fee"),-SUM($E402),0)))</f>
        <v/>
      </c>
      <c r="K402" s="17" t="str">
        <f>IF(OR($D402="",$C402=""),"",IF($D402="Sell",IF(SUM($H402)&gt;0,-SUM($I402)*IF(SUM($E402)&gt;SUM($H402),SUM($H402),SUM($E402))/SUM($H402),-SUM($I402)),IF(OR($D402="Buy",$D402="Reward"),SUM($F402)+SUM($G402),0)))</f>
        <v/>
      </c>
      <c r="L402" s="17" t="str">
        <f>IF(OR($C402="",$D402&lt;&gt;"Sell"),"",IF(SUM($H402)&gt;0,SUM($F402)-SUM($G402)-SUM($I402)*IF(SUM($E402)&gt;SUM($H402),SUM($H402),SUM($E402))/SUM($H402),""))</f>
        <v/>
      </c>
      <c r="M402" s="20" t="str">
        <f>IF($D402="","",IF($C402="","Missing coin",IF(AND($D402&lt;&gt;"Buy",$D402&lt;&gt;"Sell",$D402&lt;&gt;"Fee",$D402&lt;&gt;"Reward",$D402&lt;&gt;"Transfer"),"Unknown type",IF(SUM($E402)&lt;=0,"Missing quantity",IF(COUNTIF('Portfolio'!$A$9:$A$58,$C402)=0,"Coin missing from the Portfolio tab",IF(AND($D402="Sell",SUM($E402)&gt;SUM($H402)+0.000000000001),"Sale larger than holdings",IF(AND($D402="Fee",SUM($E402)&gt;SUM($H402)+0.000000000001),"Fee larger than holdings",IF(AND(OR($D402="Buy",$D402="Sell"),SUM($F402)&lt;=0),"Missing amount",IF(AND(ISNUMBER($A402),SUM($A402)&lt;MAX($A$4:$A401)),"Date out of chronological order","OK")))))))))</f>
        <v/>
      </c>
    </row>
    <row r="403" spans="1:13" x14ac:dyDescent="0.25">
      <c r="A403" s="21"/>
      <c r="B403" s="13"/>
      <c r="C403" s="13"/>
      <c r="D403" s="13"/>
      <c r="E403" s="22"/>
      <c r="F403" s="14"/>
      <c r="G403" s="14"/>
      <c r="H403" s="16" t="str">
        <f>IF(OR($D403="",$C403=""),"",ROUND(SUMIFS($J$4:$J402,$C$4:$C402,$C403),10))</f>
        <v/>
      </c>
      <c r="I403" s="15" t="str">
        <f>IF(OR($D403="",$C403=""),"",ROUND(SUMIFS($K$4:$K402,$C$4:$C402,$C403),8))</f>
        <v/>
      </c>
      <c r="J403" s="16" t="str">
        <f>IF(OR($D403="",$C403=""),"",IF(OR($D403="Buy",$D403="Reward"),SUM($E403),IF(OR($D403="Sell",$D403="Fee"),-SUM($E403),0)))</f>
        <v/>
      </c>
      <c r="K403" s="17" t="str">
        <f>IF(OR($D403="",$C403=""),"",IF($D403="Sell",IF(SUM($H403)&gt;0,-SUM($I403)*IF(SUM($E403)&gt;SUM($H403),SUM($H403),SUM($E403))/SUM($H403),-SUM($I403)),IF(OR($D403="Buy",$D403="Reward"),SUM($F403)+SUM($G403),0)))</f>
        <v/>
      </c>
      <c r="L403" s="17" t="str">
        <f>IF(OR($C403="",$D403&lt;&gt;"Sell"),"",IF(SUM($H403)&gt;0,SUM($F403)-SUM($G403)-SUM($I403)*IF(SUM($E403)&gt;SUM($H403),SUM($H403),SUM($E403))/SUM($H403),""))</f>
        <v/>
      </c>
      <c r="M403" s="20" t="str">
        <f>IF($D403="","",IF($C403="","Missing coin",IF(AND($D403&lt;&gt;"Buy",$D403&lt;&gt;"Sell",$D403&lt;&gt;"Fee",$D403&lt;&gt;"Reward",$D403&lt;&gt;"Transfer"),"Unknown type",IF(SUM($E403)&lt;=0,"Missing quantity",IF(COUNTIF('Portfolio'!$A$9:$A$58,$C403)=0,"Coin missing from the Portfolio tab",IF(AND($D403="Sell",SUM($E403)&gt;SUM($H403)+0.000000000001),"Sale larger than holdings",IF(AND($D403="Fee",SUM($E403)&gt;SUM($H403)+0.000000000001),"Fee larger than holdings",IF(AND(OR($D403="Buy",$D403="Sell"),SUM($F403)&lt;=0),"Missing amount",IF(AND(ISNUMBER($A403),SUM($A403)&lt;MAX($A$4:$A402)),"Date out of chronological order","OK")))))))))</f>
        <v/>
      </c>
    </row>
    <row r="404" spans="1:13" x14ac:dyDescent="0.25">
      <c r="A404" s="21"/>
      <c r="B404" s="13"/>
      <c r="C404" s="13"/>
      <c r="D404" s="13"/>
      <c r="E404" s="22"/>
      <c r="F404" s="14"/>
      <c r="G404" s="14"/>
      <c r="H404" s="16" t="str">
        <f>IF(OR($D404="",$C404=""),"",ROUND(SUMIFS($J$4:$J403,$C$4:$C403,$C404),10))</f>
        <v/>
      </c>
      <c r="I404" s="15" t="str">
        <f>IF(OR($D404="",$C404=""),"",ROUND(SUMIFS($K$4:$K403,$C$4:$C403,$C404),8))</f>
        <v/>
      </c>
      <c r="J404" s="16" t="str">
        <f>IF(OR($D404="",$C404=""),"",IF(OR($D404="Buy",$D404="Reward"),SUM($E404),IF(OR($D404="Sell",$D404="Fee"),-SUM($E404),0)))</f>
        <v/>
      </c>
      <c r="K404" s="17" t="str">
        <f>IF(OR($D404="",$C404=""),"",IF($D404="Sell",IF(SUM($H404)&gt;0,-SUM($I404)*IF(SUM($E404)&gt;SUM($H404),SUM($H404),SUM($E404))/SUM($H404),-SUM($I404)),IF(OR($D404="Buy",$D404="Reward"),SUM($F404)+SUM($G404),0)))</f>
        <v/>
      </c>
      <c r="L404" s="17" t="str">
        <f>IF(OR($C404="",$D404&lt;&gt;"Sell"),"",IF(SUM($H404)&gt;0,SUM($F404)-SUM($G404)-SUM($I404)*IF(SUM($E404)&gt;SUM($H404),SUM($H404),SUM($E404))/SUM($H404),""))</f>
        <v/>
      </c>
      <c r="M404" s="20" t="str">
        <f>IF($D404="","",IF($C404="","Missing coin",IF(AND($D404&lt;&gt;"Buy",$D404&lt;&gt;"Sell",$D404&lt;&gt;"Fee",$D404&lt;&gt;"Reward",$D404&lt;&gt;"Transfer"),"Unknown type",IF(SUM($E404)&lt;=0,"Missing quantity",IF(COUNTIF('Portfolio'!$A$9:$A$58,$C404)=0,"Coin missing from the Portfolio tab",IF(AND($D404="Sell",SUM($E404)&gt;SUM($H404)+0.000000000001),"Sale larger than holdings",IF(AND($D404="Fee",SUM($E404)&gt;SUM($H404)+0.000000000001),"Fee larger than holdings",IF(AND(OR($D404="Buy",$D404="Sell"),SUM($F404)&lt;=0),"Missing amount",IF(AND(ISNUMBER($A404),SUM($A404)&lt;MAX($A$4:$A403)),"Date out of chronological order","OK")))))))))</f>
        <v/>
      </c>
    </row>
    <row r="405" spans="1:13" x14ac:dyDescent="0.25">
      <c r="A405" s="21"/>
      <c r="B405" s="13"/>
      <c r="C405" s="13"/>
      <c r="D405" s="13"/>
      <c r="E405" s="22"/>
      <c r="F405" s="14"/>
      <c r="G405" s="14"/>
      <c r="H405" s="16" t="str">
        <f>IF(OR($D405="",$C405=""),"",ROUND(SUMIFS($J$4:$J404,$C$4:$C404,$C405),10))</f>
        <v/>
      </c>
      <c r="I405" s="15" t="str">
        <f>IF(OR($D405="",$C405=""),"",ROUND(SUMIFS($K$4:$K404,$C$4:$C404,$C405),8))</f>
        <v/>
      </c>
      <c r="J405" s="16" t="str">
        <f>IF(OR($D405="",$C405=""),"",IF(OR($D405="Buy",$D405="Reward"),SUM($E405),IF(OR($D405="Sell",$D405="Fee"),-SUM($E405),0)))</f>
        <v/>
      </c>
      <c r="K405" s="17" t="str">
        <f>IF(OR($D405="",$C405=""),"",IF($D405="Sell",IF(SUM($H405)&gt;0,-SUM($I405)*IF(SUM($E405)&gt;SUM($H405),SUM($H405),SUM($E405))/SUM($H405),-SUM($I405)),IF(OR($D405="Buy",$D405="Reward"),SUM($F405)+SUM($G405),0)))</f>
        <v/>
      </c>
      <c r="L405" s="17" t="str">
        <f>IF(OR($C405="",$D405&lt;&gt;"Sell"),"",IF(SUM($H405)&gt;0,SUM($F405)-SUM($G405)-SUM($I405)*IF(SUM($E405)&gt;SUM($H405),SUM($H405),SUM($E405))/SUM($H405),""))</f>
        <v/>
      </c>
      <c r="M405" s="20" t="str">
        <f>IF($D405="","",IF($C405="","Missing coin",IF(AND($D405&lt;&gt;"Buy",$D405&lt;&gt;"Sell",$D405&lt;&gt;"Fee",$D405&lt;&gt;"Reward",$D405&lt;&gt;"Transfer"),"Unknown type",IF(SUM($E405)&lt;=0,"Missing quantity",IF(COUNTIF('Portfolio'!$A$9:$A$58,$C405)=0,"Coin missing from the Portfolio tab",IF(AND($D405="Sell",SUM($E405)&gt;SUM($H405)+0.000000000001),"Sale larger than holdings",IF(AND($D405="Fee",SUM($E405)&gt;SUM($H405)+0.000000000001),"Fee larger than holdings",IF(AND(OR($D405="Buy",$D405="Sell"),SUM($F405)&lt;=0),"Missing amount",IF(AND(ISNUMBER($A405),SUM($A405)&lt;MAX($A$4:$A404)),"Date out of chronological order","OK")))))))))</f>
        <v/>
      </c>
    </row>
    <row r="406" spans="1:13" x14ac:dyDescent="0.25">
      <c r="A406" s="21"/>
      <c r="B406" s="13"/>
      <c r="C406" s="13"/>
      <c r="D406" s="13"/>
      <c r="E406" s="22"/>
      <c r="F406" s="14"/>
      <c r="G406" s="14"/>
      <c r="H406" s="16" t="str">
        <f>IF(OR($D406="",$C406=""),"",ROUND(SUMIFS($J$4:$J405,$C$4:$C405,$C406),10))</f>
        <v/>
      </c>
      <c r="I406" s="15" t="str">
        <f>IF(OR($D406="",$C406=""),"",ROUND(SUMIFS($K$4:$K405,$C$4:$C405,$C406),8))</f>
        <v/>
      </c>
      <c r="J406" s="16" t="str">
        <f>IF(OR($D406="",$C406=""),"",IF(OR($D406="Buy",$D406="Reward"),SUM($E406),IF(OR($D406="Sell",$D406="Fee"),-SUM($E406),0)))</f>
        <v/>
      </c>
      <c r="K406" s="17" t="str">
        <f>IF(OR($D406="",$C406=""),"",IF($D406="Sell",IF(SUM($H406)&gt;0,-SUM($I406)*IF(SUM($E406)&gt;SUM($H406),SUM($H406),SUM($E406))/SUM($H406),-SUM($I406)),IF(OR($D406="Buy",$D406="Reward"),SUM($F406)+SUM($G406),0)))</f>
        <v/>
      </c>
      <c r="L406" s="17" t="str">
        <f>IF(OR($C406="",$D406&lt;&gt;"Sell"),"",IF(SUM($H406)&gt;0,SUM($F406)-SUM($G406)-SUM($I406)*IF(SUM($E406)&gt;SUM($H406),SUM($H406),SUM($E406))/SUM($H406),""))</f>
        <v/>
      </c>
      <c r="M406" s="20" t="str">
        <f>IF($D406="","",IF($C406="","Missing coin",IF(AND($D406&lt;&gt;"Buy",$D406&lt;&gt;"Sell",$D406&lt;&gt;"Fee",$D406&lt;&gt;"Reward",$D406&lt;&gt;"Transfer"),"Unknown type",IF(SUM($E406)&lt;=0,"Missing quantity",IF(COUNTIF('Portfolio'!$A$9:$A$58,$C406)=0,"Coin missing from the Portfolio tab",IF(AND($D406="Sell",SUM($E406)&gt;SUM($H406)+0.000000000001),"Sale larger than holdings",IF(AND($D406="Fee",SUM($E406)&gt;SUM($H406)+0.000000000001),"Fee larger than holdings",IF(AND(OR($D406="Buy",$D406="Sell"),SUM($F406)&lt;=0),"Missing amount",IF(AND(ISNUMBER($A406),SUM($A406)&lt;MAX($A$4:$A405)),"Date out of chronological order","OK")))))))))</f>
        <v/>
      </c>
    </row>
    <row r="407" spans="1:13" x14ac:dyDescent="0.25">
      <c r="A407" s="21"/>
      <c r="B407" s="13"/>
      <c r="C407" s="13"/>
      <c r="D407" s="13"/>
      <c r="E407" s="22"/>
      <c r="F407" s="14"/>
      <c r="G407" s="14"/>
      <c r="H407" s="16" t="str">
        <f>IF(OR($D407="",$C407=""),"",ROUND(SUMIFS($J$4:$J406,$C$4:$C406,$C407),10))</f>
        <v/>
      </c>
      <c r="I407" s="15" t="str">
        <f>IF(OR($D407="",$C407=""),"",ROUND(SUMIFS($K$4:$K406,$C$4:$C406,$C407),8))</f>
        <v/>
      </c>
      <c r="J407" s="16" t="str">
        <f>IF(OR($D407="",$C407=""),"",IF(OR($D407="Buy",$D407="Reward"),SUM($E407),IF(OR($D407="Sell",$D407="Fee"),-SUM($E407),0)))</f>
        <v/>
      </c>
      <c r="K407" s="17" t="str">
        <f>IF(OR($D407="",$C407=""),"",IF($D407="Sell",IF(SUM($H407)&gt;0,-SUM($I407)*IF(SUM($E407)&gt;SUM($H407),SUM($H407),SUM($E407))/SUM($H407),-SUM($I407)),IF(OR($D407="Buy",$D407="Reward"),SUM($F407)+SUM($G407),0)))</f>
        <v/>
      </c>
      <c r="L407" s="17" t="str">
        <f>IF(OR($C407="",$D407&lt;&gt;"Sell"),"",IF(SUM($H407)&gt;0,SUM($F407)-SUM($G407)-SUM($I407)*IF(SUM($E407)&gt;SUM($H407),SUM($H407),SUM($E407))/SUM($H407),""))</f>
        <v/>
      </c>
      <c r="M407" s="20" t="str">
        <f>IF($D407="","",IF($C407="","Missing coin",IF(AND($D407&lt;&gt;"Buy",$D407&lt;&gt;"Sell",$D407&lt;&gt;"Fee",$D407&lt;&gt;"Reward",$D407&lt;&gt;"Transfer"),"Unknown type",IF(SUM($E407)&lt;=0,"Missing quantity",IF(COUNTIF('Portfolio'!$A$9:$A$58,$C407)=0,"Coin missing from the Portfolio tab",IF(AND($D407="Sell",SUM($E407)&gt;SUM($H407)+0.000000000001),"Sale larger than holdings",IF(AND($D407="Fee",SUM($E407)&gt;SUM($H407)+0.000000000001),"Fee larger than holdings",IF(AND(OR($D407="Buy",$D407="Sell"),SUM($F407)&lt;=0),"Missing amount",IF(AND(ISNUMBER($A407),SUM($A407)&lt;MAX($A$4:$A406)),"Date out of chronological order","OK")))))))))</f>
        <v/>
      </c>
    </row>
    <row r="408" spans="1:13" x14ac:dyDescent="0.25">
      <c r="A408" s="21"/>
      <c r="B408" s="13"/>
      <c r="C408" s="13"/>
      <c r="D408" s="13"/>
      <c r="E408" s="22"/>
      <c r="F408" s="14"/>
      <c r="G408" s="14"/>
      <c r="H408" s="16" t="str">
        <f>IF(OR($D408="",$C408=""),"",ROUND(SUMIFS($J$4:$J407,$C$4:$C407,$C408),10))</f>
        <v/>
      </c>
      <c r="I408" s="15" t="str">
        <f>IF(OR($D408="",$C408=""),"",ROUND(SUMIFS($K$4:$K407,$C$4:$C407,$C408),8))</f>
        <v/>
      </c>
      <c r="J408" s="16" t="str">
        <f>IF(OR($D408="",$C408=""),"",IF(OR($D408="Buy",$D408="Reward"),SUM($E408),IF(OR($D408="Sell",$D408="Fee"),-SUM($E408),0)))</f>
        <v/>
      </c>
      <c r="K408" s="17" t="str">
        <f>IF(OR($D408="",$C408=""),"",IF($D408="Sell",IF(SUM($H408)&gt;0,-SUM($I408)*IF(SUM($E408)&gt;SUM($H408),SUM($H408),SUM($E408))/SUM($H408),-SUM($I408)),IF(OR($D408="Buy",$D408="Reward"),SUM($F408)+SUM($G408),0)))</f>
        <v/>
      </c>
      <c r="L408" s="17" t="str">
        <f>IF(OR($C408="",$D408&lt;&gt;"Sell"),"",IF(SUM($H408)&gt;0,SUM($F408)-SUM($G408)-SUM($I408)*IF(SUM($E408)&gt;SUM($H408),SUM($H408),SUM($E408))/SUM($H408),""))</f>
        <v/>
      </c>
      <c r="M408" s="20" t="str">
        <f>IF($D408="","",IF($C408="","Missing coin",IF(AND($D408&lt;&gt;"Buy",$D408&lt;&gt;"Sell",$D408&lt;&gt;"Fee",$D408&lt;&gt;"Reward",$D408&lt;&gt;"Transfer"),"Unknown type",IF(SUM($E408)&lt;=0,"Missing quantity",IF(COUNTIF('Portfolio'!$A$9:$A$58,$C408)=0,"Coin missing from the Portfolio tab",IF(AND($D408="Sell",SUM($E408)&gt;SUM($H408)+0.000000000001),"Sale larger than holdings",IF(AND($D408="Fee",SUM($E408)&gt;SUM($H408)+0.000000000001),"Fee larger than holdings",IF(AND(OR($D408="Buy",$D408="Sell"),SUM($F408)&lt;=0),"Missing amount",IF(AND(ISNUMBER($A408),SUM($A408)&lt;MAX($A$4:$A407)),"Date out of chronological order","OK")))))))))</f>
        <v/>
      </c>
    </row>
    <row r="409" spans="1:13" x14ac:dyDescent="0.25">
      <c r="A409" s="21"/>
      <c r="B409" s="13"/>
      <c r="C409" s="13"/>
      <c r="D409" s="13"/>
      <c r="E409" s="22"/>
      <c r="F409" s="14"/>
      <c r="G409" s="14"/>
      <c r="H409" s="16" t="str">
        <f>IF(OR($D409="",$C409=""),"",ROUND(SUMIFS($J$4:$J408,$C$4:$C408,$C409),10))</f>
        <v/>
      </c>
      <c r="I409" s="15" t="str">
        <f>IF(OR($D409="",$C409=""),"",ROUND(SUMIFS($K$4:$K408,$C$4:$C408,$C409),8))</f>
        <v/>
      </c>
      <c r="J409" s="16" t="str">
        <f>IF(OR($D409="",$C409=""),"",IF(OR($D409="Buy",$D409="Reward"),SUM($E409),IF(OR($D409="Sell",$D409="Fee"),-SUM($E409),0)))</f>
        <v/>
      </c>
      <c r="K409" s="17" t="str">
        <f>IF(OR($D409="",$C409=""),"",IF($D409="Sell",IF(SUM($H409)&gt;0,-SUM($I409)*IF(SUM($E409)&gt;SUM($H409),SUM($H409),SUM($E409))/SUM($H409),-SUM($I409)),IF(OR($D409="Buy",$D409="Reward"),SUM($F409)+SUM($G409),0)))</f>
        <v/>
      </c>
      <c r="L409" s="17" t="str">
        <f>IF(OR($C409="",$D409&lt;&gt;"Sell"),"",IF(SUM($H409)&gt;0,SUM($F409)-SUM($G409)-SUM($I409)*IF(SUM($E409)&gt;SUM($H409),SUM($H409),SUM($E409))/SUM($H409),""))</f>
        <v/>
      </c>
      <c r="M409" s="20" t="str">
        <f>IF($D409="","",IF($C409="","Missing coin",IF(AND($D409&lt;&gt;"Buy",$D409&lt;&gt;"Sell",$D409&lt;&gt;"Fee",$D409&lt;&gt;"Reward",$D409&lt;&gt;"Transfer"),"Unknown type",IF(SUM($E409)&lt;=0,"Missing quantity",IF(COUNTIF('Portfolio'!$A$9:$A$58,$C409)=0,"Coin missing from the Portfolio tab",IF(AND($D409="Sell",SUM($E409)&gt;SUM($H409)+0.000000000001),"Sale larger than holdings",IF(AND($D409="Fee",SUM($E409)&gt;SUM($H409)+0.000000000001),"Fee larger than holdings",IF(AND(OR($D409="Buy",$D409="Sell"),SUM($F409)&lt;=0),"Missing amount",IF(AND(ISNUMBER($A409),SUM($A409)&lt;MAX($A$4:$A408)),"Date out of chronological order","OK")))))))))</f>
        <v/>
      </c>
    </row>
    <row r="410" spans="1:13" x14ac:dyDescent="0.25">
      <c r="A410" s="21"/>
      <c r="B410" s="13"/>
      <c r="C410" s="13"/>
      <c r="D410" s="13"/>
      <c r="E410" s="22"/>
      <c r="F410" s="14"/>
      <c r="G410" s="14"/>
      <c r="H410" s="16" t="str">
        <f>IF(OR($D410="",$C410=""),"",ROUND(SUMIFS($J$4:$J409,$C$4:$C409,$C410),10))</f>
        <v/>
      </c>
      <c r="I410" s="15" t="str">
        <f>IF(OR($D410="",$C410=""),"",ROUND(SUMIFS($K$4:$K409,$C$4:$C409,$C410),8))</f>
        <v/>
      </c>
      <c r="J410" s="16" t="str">
        <f>IF(OR($D410="",$C410=""),"",IF(OR($D410="Buy",$D410="Reward"),SUM($E410),IF(OR($D410="Sell",$D410="Fee"),-SUM($E410),0)))</f>
        <v/>
      </c>
      <c r="K410" s="17" t="str">
        <f>IF(OR($D410="",$C410=""),"",IF($D410="Sell",IF(SUM($H410)&gt;0,-SUM($I410)*IF(SUM($E410)&gt;SUM($H410),SUM($H410),SUM($E410))/SUM($H410),-SUM($I410)),IF(OR($D410="Buy",$D410="Reward"),SUM($F410)+SUM($G410),0)))</f>
        <v/>
      </c>
      <c r="L410" s="17" t="str">
        <f>IF(OR($C410="",$D410&lt;&gt;"Sell"),"",IF(SUM($H410)&gt;0,SUM($F410)-SUM($G410)-SUM($I410)*IF(SUM($E410)&gt;SUM($H410),SUM($H410),SUM($E410))/SUM($H410),""))</f>
        <v/>
      </c>
      <c r="M410" s="20" t="str">
        <f>IF($D410="","",IF($C410="","Missing coin",IF(AND($D410&lt;&gt;"Buy",$D410&lt;&gt;"Sell",$D410&lt;&gt;"Fee",$D410&lt;&gt;"Reward",$D410&lt;&gt;"Transfer"),"Unknown type",IF(SUM($E410)&lt;=0,"Missing quantity",IF(COUNTIF('Portfolio'!$A$9:$A$58,$C410)=0,"Coin missing from the Portfolio tab",IF(AND($D410="Sell",SUM($E410)&gt;SUM($H410)+0.000000000001),"Sale larger than holdings",IF(AND($D410="Fee",SUM($E410)&gt;SUM($H410)+0.000000000001),"Fee larger than holdings",IF(AND(OR($D410="Buy",$D410="Sell"),SUM($F410)&lt;=0),"Missing amount",IF(AND(ISNUMBER($A410),SUM($A410)&lt;MAX($A$4:$A409)),"Date out of chronological order","OK")))))))))</f>
        <v/>
      </c>
    </row>
    <row r="411" spans="1:13" x14ac:dyDescent="0.25">
      <c r="A411" s="21"/>
      <c r="B411" s="13"/>
      <c r="C411" s="13"/>
      <c r="D411" s="13"/>
      <c r="E411" s="22"/>
      <c r="F411" s="14"/>
      <c r="G411" s="14"/>
      <c r="H411" s="16" t="str">
        <f>IF(OR($D411="",$C411=""),"",ROUND(SUMIFS($J$4:$J410,$C$4:$C410,$C411),10))</f>
        <v/>
      </c>
      <c r="I411" s="15" t="str">
        <f>IF(OR($D411="",$C411=""),"",ROUND(SUMIFS($K$4:$K410,$C$4:$C410,$C411),8))</f>
        <v/>
      </c>
      <c r="J411" s="16" t="str">
        <f>IF(OR($D411="",$C411=""),"",IF(OR($D411="Buy",$D411="Reward"),SUM($E411),IF(OR($D411="Sell",$D411="Fee"),-SUM($E411),0)))</f>
        <v/>
      </c>
      <c r="K411" s="17" t="str">
        <f>IF(OR($D411="",$C411=""),"",IF($D411="Sell",IF(SUM($H411)&gt;0,-SUM($I411)*IF(SUM($E411)&gt;SUM($H411),SUM($H411),SUM($E411))/SUM($H411),-SUM($I411)),IF(OR($D411="Buy",$D411="Reward"),SUM($F411)+SUM($G411),0)))</f>
        <v/>
      </c>
      <c r="L411" s="17" t="str">
        <f>IF(OR($C411="",$D411&lt;&gt;"Sell"),"",IF(SUM($H411)&gt;0,SUM($F411)-SUM($G411)-SUM($I411)*IF(SUM($E411)&gt;SUM($H411),SUM($H411),SUM($E411))/SUM($H411),""))</f>
        <v/>
      </c>
      <c r="M411" s="20" t="str">
        <f>IF($D411="","",IF($C411="","Missing coin",IF(AND($D411&lt;&gt;"Buy",$D411&lt;&gt;"Sell",$D411&lt;&gt;"Fee",$D411&lt;&gt;"Reward",$D411&lt;&gt;"Transfer"),"Unknown type",IF(SUM($E411)&lt;=0,"Missing quantity",IF(COUNTIF('Portfolio'!$A$9:$A$58,$C411)=0,"Coin missing from the Portfolio tab",IF(AND($D411="Sell",SUM($E411)&gt;SUM($H411)+0.000000000001),"Sale larger than holdings",IF(AND($D411="Fee",SUM($E411)&gt;SUM($H411)+0.000000000001),"Fee larger than holdings",IF(AND(OR($D411="Buy",$D411="Sell"),SUM($F411)&lt;=0),"Missing amount",IF(AND(ISNUMBER($A411),SUM($A411)&lt;MAX($A$4:$A410)),"Date out of chronological order","OK")))))))))</f>
        <v/>
      </c>
    </row>
    <row r="412" spans="1:13" x14ac:dyDescent="0.25">
      <c r="A412" s="21"/>
      <c r="B412" s="13"/>
      <c r="C412" s="13"/>
      <c r="D412" s="13"/>
      <c r="E412" s="22"/>
      <c r="F412" s="14"/>
      <c r="G412" s="14"/>
      <c r="H412" s="16" t="str">
        <f>IF(OR($D412="",$C412=""),"",ROUND(SUMIFS($J$4:$J411,$C$4:$C411,$C412),10))</f>
        <v/>
      </c>
      <c r="I412" s="15" t="str">
        <f>IF(OR($D412="",$C412=""),"",ROUND(SUMIFS($K$4:$K411,$C$4:$C411,$C412),8))</f>
        <v/>
      </c>
      <c r="J412" s="16" t="str">
        <f>IF(OR($D412="",$C412=""),"",IF(OR($D412="Buy",$D412="Reward"),SUM($E412),IF(OR($D412="Sell",$D412="Fee"),-SUM($E412),0)))</f>
        <v/>
      </c>
      <c r="K412" s="17" t="str">
        <f>IF(OR($D412="",$C412=""),"",IF($D412="Sell",IF(SUM($H412)&gt;0,-SUM($I412)*IF(SUM($E412)&gt;SUM($H412),SUM($H412),SUM($E412))/SUM($H412),-SUM($I412)),IF(OR($D412="Buy",$D412="Reward"),SUM($F412)+SUM($G412),0)))</f>
        <v/>
      </c>
      <c r="L412" s="17" t="str">
        <f>IF(OR($C412="",$D412&lt;&gt;"Sell"),"",IF(SUM($H412)&gt;0,SUM($F412)-SUM($G412)-SUM($I412)*IF(SUM($E412)&gt;SUM($H412),SUM($H412),SUM($E412))/SUM($H412),""))</f>
        <v/>
      </c>
      <c r="M412" s="20" t="str">
        <f>IF($D412="","",IF($C412="","Missing coin",IF(AND($D412&lt;&gt;"Buy",$D412&lt;&gt;"Sell",$D412&lt;&gt;"Fee",$D412&lt;&gt;"Reward",$D412&lt;&gt;"Transfer"),"Unknown type",IF(SUM($E412)&lt;=0,"Missing quantity",IF(COUNTIF('Portfolio'!$A$9:$A$58,$C412)=0,"Coin missing from the Portfolio tab",IF(AND($D412="Sell",SUM($E412)&gt;SUM($H412)+0.000000000001),"Sale larger than holdings",IF(AND($D412="Fee",SUM($E412)&gt;SUM($H412)+0.000000000001),"Fee larger than holdings",IF(AND(OR($D412="Buy",$D412="Sell"),SUM($F412)&lt;=0),"Missing amount",IF(AND(ISNUMBER($A412),SUM($A412)&lt;MAX($A$4:$A411)),"Date out of chronological order","OK")))))))))</f>
        <v/>
      </c>
    </row>
    <row r="413" spans="1:13" x14ac:dyDescent="0.25">
      <c r="A413" s="21"/>
      <c r="B413" s="13"/>
      <c r="C413" s="13"/>
      <c r="D413" s="13"/>
      <c r="E413" s="22"/>
      <c r="F413" s="14"/>
      <c r="G413" s="14"/>
      <c r="H413" s="16" t="str">
        <f>IF(OR($D413="",$C413=""),"",ROUND(SUMIFS($J$4:$J412,$C$4:$C412,$C413),10))</f>
        <v/>
      </c>
      <c r="I413" s="15" t="str">
        <f>IF(OR($D413="",$C413=""),"",ROUND(SUMIFS($K$4:$K412,$C$4:$C412,$C413),8))</f>
        <v/>
      </c>
      <c r="J413" s="16" t="str">
        <f>IF(OR($D413="",$C413=""),"",IF(OR($D413="Buy",$D413="Reward"),SUM($E413),IF(OR($D413="Sell",$D413="Fee"),-SUM($E413),0)))</f>
        <v/>
      </c>
      <c r="K413" s="17" t="str">
        <f>IF(OR($D413="",$C413=""),"",IF($D413="Sell",IF(SUM($H413)&gt;0,-SUM($I413)*IF(SUM($E413)&gt;SUM($H413),SUM($H413),SUM($E413))/SUM($H413),-SUM($I413)),IF(OR($D413="Buy",$D413="Reward"),SUM($F413)+SUM($G413),0)))</f>
        <v/>
      </c>
      <c r="L413" s="17" t="str">
        <f>IF(OR($C413="",$D413&lt;&gt;"Sell"),"",IF(SUM($H413)&gt;0,SUM($F413)-SUM($G413)-SUM($I413)*IF(SUM($E413)&gt;SUM($H413),SUM($H413),SUM($E413))/SUM($H413),""))</f>
        <v/>
      </c>
      <c r="M413" s="20" t="str">
        <f>IF($D413="","",IF($C413="","Missing coin",IF(AND($D413&lt;&gt;"Buy",$D413&lt;&gt;"Sell",$D413&lt;&gt;"Fee",$D413&lt;&gt;"Reward",$D413&lt;&gt;"Transfer"),"Unknown type",IF(SUM($E413)&lt;=0,"Missing quantity",IF(COUNTIF('Portfolio'!$A$9:$A$58,$C413)=0,"Coin missing from the Portfolio tab",IF(AND($D413="Sell",SUM($E413)&gt;SUM($H413)+0.000000000001),"Sale larger than holdings",IF(AND($D413="Fee",SUM($E413)&gt;SUM($H413)+0.000000000001),"Fee larger than holdings",IF(AND(OR($D413="Buy",$D413="Sell"),SUM($F413)&lt;=0),"Missing amount",IF(AND(ISNUMBER($A413),SUM($A413)&lt;MAX($A$4:$A412)),"Date out of chronological order","OK")))))))))</f>
        <v/>
      </c>
    </row>
    <row r="414" spans="1:13" x14ac:dyDescent="0.25">
      <c r="A414" s="21"/>
      <c r="B414" s="13"/>
      <c r="C414" s="13"/>
      <c r="D414" s="13"/>
      <c r="E414" s="22"/>
      <c r="F414" s="14"/>
      <c r="G414" s="14"/>
      <c r="H414" s="16" t="str">
        <f>IF(OR($D414="",$C414=""),"",ROUND(SUMIFS($J$4:$J413,$C$4:$C413,$C414),10))</f>
        <v/>
      </c>
      <c r="I414" s="15" t="str">
        <f>IF(OR($D414="",$C414=""),"",ROUND(SUMIFS($K$4:$K413,$C$4:$C413,$C414),8))</f>
        <v/>
      </c>
      <c r="J414" s="16" t="str">
        <f>IF(OR($D414="",$C414=""),"",IF(OR($D414="Buy",$D414="Reward"),SUM($E414),IF(OR($D414="Sell",$D414="Fee"),-SUM($E414),0)))</f>
        <v/>
      </c>
      <c r="K414" s="17" t="str">
        <f>IF(OR($D414="",$C414=""),"",IF($D414="Sell",IF(SUM($H414)&gt;0,-SUM($I414)*IF(SUM($E414)&gt;SUM($H414),SUM($H414),SUM($E414))/SUM($H414),-SUM($I414)),IF(OR($D414="Buy",$D414="Reward"),SUM($F414)+SUM($G414),0)))</f>
        <v/>
      </c>
      <c r="L414" s="17" t="str">
        <f>IF(OR($C414="",$D414&lt;&gt;"Sell"),"",IF(SUM($H414)&gt;0,SUM($F414)-SUM($G414)-SUM($I414)*IF(SUM($E414)&gt;SUM($H414),SUM($H414),SUM($E414))/SUM($H414),""))</f>
        <v/>
      </c>
      <c r="M414" s="20" t="str">
        <f>IF($D414="","",IF($C414="","Missing coin",IF(AND($D414&lt;&gt;"Buy",$D414&lt;&gt;"Sell",$D414&lt;&gt;"Fee",$D414&lt;&gt;"Reward",$D414&lt;&gt;"Transfer"),"Unknown type",IF(SUM($E414)&lt;=0,"Missing quantity",IF(COUNTIF('Portfolio'!$A$9:$A$58,$C414)=0,"Coin missing from the Portfolio tab",IF(AND($D414="Sell",SUM($E414)&gt;SUM($H414)+0.000000000001),"Sale larger than holdings",IF(AND($D414="Fee",SUM($E414)&gt;SUM($H414)+0.000000000001),"Fee larger than holdings",IF(AND(OR($D414="Buy",$D414="Sell"),SUM($F414)&lt;=0),"Missing amount",IF(AND(ISNUMBER($A414),SUM($A414)&lt;MAX($A$4:$A413)),"Date out of chronological order","OK")))))))))</f>
        <v/>
      </c>
    </row>
    <row r="415" spans="1:13" x14ac:dyDescent="0.25">
      <c r="A415" s="21"/>
      <c r="B415" s="13"/>
      <c r="C415" s="13"/>
      <c r="D415" s="13"/>
      <c r="E415" s="22"/>
      <c r="F415" s="14"/>
      <c r="G415" s="14"/>
      <c r="H415" s="16" t="str">
        <f>IF(OR($D415="",$C415=""),"",ROUND(SUMIFS($J$4:$J414,$C$4:$C414,$C415),10))</f>
        <v/>
      </c>
      <c r="I415" s="15" t="str">
        <f>IF(OR($D415="",$C415=""),"",ROUND(SUMIFS($K$4:$K414,$C$4:$C414,$C415),8))</f>
        <v/>
      </c>
      <c r="J415" s="16" t="str">
        <f>IF(OR($D415="",$C415=""),"",IF(OR($D415="Buy",$D415="Reward"),SUM($E415),IF(OR($D415="Sell",$D415="Fee"),-SUM($E415),0)))</f>
        <v/>
      </c>
      <c r="K415" s="17" t="str">
        <f>IF(OR($D415="",$C415=""),"",IF($D415="Sell",IF(SUM($H415)&gt;0,-SUM($I415)*IF(SUM($E415)&gt;SUM($H415),SUM($H415),SUM($E415))/SUM($H415),-SUM($I415)),IF(OR($D415="Buy",$D415="Reward"),SUM($F415)+SUM($G415),0)))</f>
        <v/>
      </c>
      <c r="L415" s="17" t="str">
        <f>IF(OR($C415="",$D415&lt;&gt;"Sell"),"",IF(SUM($H415)&gt;0,SUM($F415)-SUM($G415)-SUM($I415)*IF(SUM($E415)&gt;SUM($H415),SUM($H415),SUM($E415))/SUM($H415),""))</f>
        <v/>
      </c>
      <c r="M415" s="20" t="str">
        <f>IF($D415="","",IF($C415="","Missing coin",IF(AND($D415&lt;&gt;"Buy",$D415&lt;&gt;"Sell",$D415&lt;&gt;"Fee",$D415&lt;&gt;"Reward",$D415&lt;&gt;"Transfer"),"Unknown type",IF(SUM($E415)&lt;=0,"Missing quantity",IF(COUNTIF('Portfolio'!$A$9:$A$58,$C415)=0,"Coin missing from the Portfolio tab",IF(AND($D415="Sell",SUM($E415)&gt;SUM($H415)+0.000000000001),"Sale larger than holdings",IF(AND($D415="Fee",SUM($E415)&gt;SUM($H415)+0.000000000001),"Fee larger than holdings",IF(AND(OR($D415="Buy",$D415="Sell"),SUM($F415)&lt;=0),"Missing amount",IF(AND(ISNUMBER($A415),SUM($A415)&lt;MAX($A$4:$A414)),"Date out of chronological order","OK")))))))))</f>
        <v/>
      </c>
    </row>
    <row r="416" spans="1:13" x14ac:dyDescent="0.25">
      <c r="A416" s="21"/>
      <c r="B416" s="13"/>
      <c r="C416" s="13"/>
      <c r="D416" s="13"/>
      <c r="E416" s="22"/>
      <c r="F416" s="14"/>
      <c r="G416" s="14"/>
      <c r="H416" s="16" t="str">
        <f>IF(OR($D416="",$C416=""),"",ROUND(SUMIFS($J$4:$J415,$C$4:$C415,$C416),10))</f>
        <v/>
      </c>
      <c r="I416" s="15" t="str">
        <f>IF(OR($D416="",$C416=""),"",ROUND(SUMIFS($K$4:$K415,$C$4:$C415,$C416),8))</f>
        <v/>
      </c>
      <c r="J416" s="16" t="str">
        <f>IF(OR($D416="",$C416=""),"",IF(OR($D416="Buy",$D416="Reward"),SUM($E416),IF(OR($D416="Sell",$D416="Fee"),-SUM($E416),0)))</f>
        <v/>
      </c>
      <c r="K416" s="17" t="str">
        <f>IF(OR($D416="",$C416=""),"",IF($D416="Sell",IF(SUM($H416)&gt;0,-SUM($I416)*IF(SUM($E416)&gt;SUM($H416),SUM($H416),SUM($E416))/SUM($H416),-SUM($I416)),IF(OR($D416="Buy",$D416="Reward"),SUM($F416)+SUM($G416),0)))</f>
        <v/>
      </c>
      <c r="L416" s="17" t="str">
        <f>IF(OR($C416="",$D416&lt;&gt;"Sell"),"",IF(SUM($H416)&gt;0,SUM($F416)-SUM($G416)-SUM($I416)*IF(SUM($E416)&gt;SUM($H416),SUM($H416),SUM($E416))/SUM($H416),""))</f>
        <v/>
      </c>
      <c r="M416" s="20" t="str">
        <f>IF($D416="","",IF($C416="","Missing coin",IF(AND($D416&lt;&gt;"Buy",$D416&lt;&gt;"Sell",$D416&lt;&gt;"Fee",$D416&lt;&gt;"Reward",$D416&lt;&gt;"Transfer"),"Unknown type",IF(SUM($E416)&lt;=0,"Missing quantity",IF(COUNTIF('Portfolio'!$A$9:$A$58,$C416)=0,"Coin missing from the Portfolio tab",IF(AND($D416="Sell",SUM($E416)&gt;SUM($H416)+0.000000000001),"Sale larger than holdings",IF(AND($D416="Fee",SUM($E416)&gt;SUM($H416)+0.000000000001),"Fee larger than holdings",IF(AND(OR($D416="Buy",$D416="Sell"),SUM($F416)&lt;=0),"Missing amount",IF(AND(ISNUMBER($A416),SUM($A416)&lt;MAX($A$4:$A415)),"Date out of chronological order","OK")))))))))</f>
        <v/>
      </c>
    </row>
    <row r="417" spans="1:13" x14ac:dyDescent="0.25">
      <c r="A417" s="21"/>
      <c r="B417" s="13"/>
      <c r="C417" s="13"/>
      <c r="D417" s="13"/>
      <c r="E417" s="22"/>
      <c r="F417" s="14"/>
      <c r="G417" s="14"/>
      <c r="H417" s="16" t="str">
        <f>IF(OR($D417="",$C417=""),"",ROUND(SUMIFS($J$4:$J416,$C$4:$C416,$C417),10))</f>
        <v/>
      </c>
      <c r="I417" s="15" t="str">
        <f>IF(OR($D417="",$C417=""),"",ROUND(SUMIFS($K$4:$K416,$C$4:$C416,$C417),8))</f>
        <v/>
      </c>
      <c r="J417" s="16" t="str">
        <f>IF(OR($D417="",$C417=""),"",IF(OR($D417="Buy",$D417="Reward"),SUM($E417),IF(OR($D417="Sell",$D417="Fee"),-SUM($E417),0)))</f>
        <v/>
      </c>
      <c r="K417" s="17" t="str">
        <f>IF(OR($D417="",$C417=""),"",IF($D417="Sell",IF(SUM($H417)&gt;0,-SUM($I417)*IF(SUM($E417)&gt;SUM($H417),SUM($H417),SUM($E417))/SUM($H417),-SUM($I417)),IF(OR($D417="Buy",$D417="Reward"),SUM($F417)+SUM($G417),0)))</f>
        <v/>
      </c>
      <c r="L417" s="17" t="str">
        <f>IF(OR($C417="",$D417&lt;&gt;"Sell"),"",IF(SUM($H417)&gt;0,SUM($F417)-SUM($G417)-SUM($I417)*IF(SUM($E417)&gt;SUM($H417),SUM($H417),SUM($E417))/SUM($H417),""))</f>
        <v/>
      </c>
      <c r="M417" s="20" t="str">
        <f>IF($D417="","",IF($C417="","Missing coin",IF(AND($D417&lt;&gt;"Buy",$D417&lt;&gt;"Sell",$D417&lt;&gt;"Fee",$D417&lt;&gt;"Reward",$D417&lt;&gt;"Transfer"),"Unknown type",IF(SUM($E417)&lt;=0,"Missing quantity",IF(COUNTIF('Portfolio'!$A$9:$A$58,$C417)=0,"Coin missing from the Portfolio tab",IF(AND($D417="Sell",SUM($E417)&gt;SUM($H417)+0.000000000001),"Sale larger than holdings",IF(AND($D417="Fee",SUM($E417)&gt;SUM($H417)+0.000000000001),"Fee larger than holdings",IF(AND(OR($D417="Buy",$D417="Sell"),SUM($F417)&lt;=0),"Missing amount",IF(AND(ISNUMBER($A417),SUM($A417)&lt;MAX($A$4:$A416)),"Date out of chronological order","OK")))))))))</f>
        <v/>
      </c>
    </row>
    <row r="418" spans="1:13" x14ac:dyDescent="0.25">
      <c r="A418" s="21"/>
      <c r="B418" s="13"/>
      <c r="C418" s="13"/>
      <c r="D418" s="13"/>
      <c r="E418" s="22"/>
      <c r="F418" s="14"/>
      <c r="G418" s="14"/>
      <c r="H418" s="16" t="str">
        <f>IF(OR($D418="",$C418=""),"",ROUND(SUMIFS($J$4:$J417,$C$4:$C417,$C418),10))</f>
        <v/>
      </c>
      <c r="I418" s="15" t="str">
        <f>IF(OR($D418="",$C418=""),"",ROUND(SUMIFS($K$4:$K417,$C$4:$C417,$C418),8))</f>
        <v/>
      </c>
      <c r="J418" s="16" t="str">
        <f>IF(OR($D418="",$C418=""),"",IF(OR($D418="Buy",$D418="Reward"),SUM($E418),IF(OR($D418="Sell",$D418="Fee"),-SUM($E418),0)))</f>
        <v/>
      </c>
      <c r="K418" s="17" t="str">
        <f>IF(OR($D418="",$C418=""),"",IF($D418="Sell",IF(SUM($H418)&gt;0,-SUM($I418)*IF(SUM($E418)&gt;SUM($H418),SUM($H418),SUM($E418))/SUM($H418),-SUM($I418)),IF(OR($D418="Buy",$D418="Reward"),SUM($F418)+SUM($G418),0)))</f>
        <v/>
      </c>
      <c r="L418" s="17" t="str">
        <f>IF(OR($C418="",$D418&lt;&gt;"Sell"),"",IF(SUM($H418)&gt;0,SUM($F418)-SUM($G418)-SUM($I418)*IF(SUM($E418)&gt;SUM($H418),SUM($H418),SUM($E418))/SUM($H418),""))</f>
        <v/>
      </c>
      <c r="M418" s="20" t="str">
        <f>IF($D418="","",IF($C418="","Missing coin",IF(AND($D418&lt;&gt;"Buy",$D418&lt;&gt;"Sell",$D418&lt;&gt;"Fee",$D418&lt;&gt;"Reward",$D418&lt;&gt;"Transfer"),"Unknown type",IF(SUM($E418)&lt;=0,"Missing quantity",IF(COUNTIF('Portfolio'!$A$9:$A$58,$C418)=0,"Coin missing from the Portfolio tab",IF(AND($D418="Sell",SUM($E418)&gt;SUM($H418)+0.000000000001),"Sale larger than holdings",IF(AND($D418="Fee",SUM($E418)&gt;SUM($H418)+0.000000000001),"Fee larger than holdings",IF(AND(OR($D418="Buy",$D418="Sell"),SUM($F418)&lt;=0),"Missing amount",IF(AND(ISNUMBER($A418),SUM($A418)&lt;MAX($A$4:$A417)),"Date out of chronological order","OK")))))))))</f>
        <v/>
      </c>
    </row>
    <row r="419" spans="1:13" x14ac:dyDescent="0.25">
      <c r="A419" s="21"/>
      <c r="B419" s="13"/>
      <c r="C419" s="13"/>
      <c r="D419" s="13"/>
      <c r="E419" s="22"/>
      <c r="F419" s="14"/>
      <c r="G419" s="14"/>
      <c r="H419" s="16" t="str">
        <f>IF(OR($D419="",$C419=""),"",ROUND(SUMIFS($J$4:$J418,$C$4:$C418,$C419),10))</f>
        <v/>
      </c>
      <c r="I419" s="15" t="str">
        <f>IF(OR($D419="",$C419=""),"",ROUND(SUMIFS($K$4:$K418,$C$4:$C418,$C419),8))</f>
        <v/>
      </c>
      <c r="J419" s="16" t="str">
        <f>IF(OR($D419="",$C419=""),"",IF(OR($D419="Buy",$D419="Reward"),SUM($E419),IF(OR($D419="Sell",$D419="Fee"),-SUM($E419),0)))</f>
        <v/>
      </c>
      <c r="K419" s="17" t="str">
        <f>IF(OR($D419="",$C419=""),"",IF($D419="Sell",IF(SUM($H419)&gt;0,-SUM($I419)*IF(SUM($E419)&gt;SUM($H419),SUM($H419),SUM($E419))/SUM($H419),-SUM($I419)),IF(OR($D419="Buy",$D419="Reward"),SUM($F419)+SUM($G419),0)))</f>
        <v/>
      </c>
      <c r="L419" s="17" t="str">
        <f>IF(OR($C419="",$D419&lt;&gt;"Sell"),"",IF(SUM($H419)&gt;0,SUM($F419)-SUM($G419)-SUM($I419)*IF(SUM($E419)&gt;SUM($H419),SUM($H419),SUM($E419))/SUM($H419),""))</f>
        <v/>
      </c>
      <c r="M419" s="20" t="str">
        <f>IF($D419="","",IF($C419="","Missing coin",IF(AND($D419&lt;&gt;"Buy",$D419&lt;&gt;"Sell",$D419&lt;&gt;"Fee",$D419&lt;&gt;"Reward",$D419&lt;&gt;"Transfer"),"Unknown type",IF(SUM($E419)&lt;=0,"Missing quantity",IF(COUNTIF('Portfolio'!$A$9:$A$58,$C419)=0,"Coin missing from the Portfolio tab",IF(AND($D419="Sell",SUM($E419)&gt;SUM($H419)+0.000000000001),"Sale larger than holdings",IF(AND($D419="Fee",SUM($E419)&gt;SUM($H419)+0.000000000001),"Fee larger than holdings",IF(AND(OR($D419="Buy",$D419="Sell"),SUM($F419)&lt;=0),"Missing amount",IF(AND(ISNUMBER($A419),SUM($A419)&lt;MAX($A$4:$A418)),"Date out of chronological order","OK")))))))))</f>
        <v/>
      </c>
    </row>
    <row r="420" spans="1:13" x14ac:dyDescent="0.25">
      <c r="A420" s="21"/>
      <c r="B420" s="13"/>
      <c r="C420" s="13"/>
      <c r="D420" s="13"/>
      <c r="E420" s="22"/>
      <c r="F420" s="14"/>
      <c r="G420" s="14"/>
      <c r="H420" s="16" t="str">
        <f>IF(OR($D420="",$C420=""),"",ROUND(SUMIFS($J$4:$J419,$C$4:$C419,$C420),10))</f>
        <v/>
      </c>
      <c r="I420" s="15" t="str">
        <f>IF(OR($D420="",$C420=""),"",ROUND(SUMIFS($K$4:$K419,$C$4:$C419,$C420),8))</f>
        <v/>
      </c>
      <c r="J420" s="16" t="str">
        <f>IF(OR($D420="",$C420=""),"",IF(OR($D420="Buy",$D420="Reward"),SUM($E420),IF(OR($D420="Sell",$D420="Fee"),-SUM($E420),0)))</f>
        <v/>
      </c>
      <c r="K420" s="17" t="str">
        <f>IF(OR($D420="",$C420=""),"",IF($D420="Sell",IF(SUM($H420)&gt;0,-SUM($I420)*IF(SUM($E420)&gt;SUM($H420),SUM($H420),SUM($E420))/SUM($H420),-SUM($I420)),IF(OR($D420="Buy",$D420="Reward"),SUM($F420)+SUM($G420),0)))</f>
        <v/>
      </c>
      <c r="L420" s="17" t="str">
        <f>IF(OR($C420="",$D420&lt;&gt;"Sell"),"",IF(SUM($H420)&gt;0,SUM($F420)-SUM($G420)-SUM($I420)*IF(SUM($E420)&gt;SUM($H420),SUM($H420),SUM($E420))/SUM($H420),""))</f>
        <v/>
      </c>
      <c r="M420" s="20" t="str">
        <f>IF($D420="","",IF($C420="","Missing coin",IF(AND($D420&lt;&gt;"Buy",$D420&lt;&gt;"Sell",$D420&lt;&gt;"Fee",$D420&lt;&gt;"Reward",$D420&lt;&gt;"Transfer"),"Unknown type",IF(SUM($E420)&lt;=0,"Missing quantity",IF(COUNTIF('Portfolio'!$A$9:$A$58,$C420)=0,"Coin missing from the Portfolio tab",IF(AND($D420="Sell",SUM($E420)&gt;SUM($H420)+0.000000000001),"Sale larger than holdings",IF(AND($D420="Fee",SUM($E420)&gt;SUM($H420)+0.000000000001),"Fee larger than holdings",IF(AND(OR($D420="Buy",$D420="Sell"),SUM($F420)&lt;=0),"Missing amount",IF(AND(ISNUMBER($A420),SUM($A420)&lt;MAX($A$4:$A419)),"Date out of chronological order","OK")))))))))</f>
        <v/>
      </c>
    </row>
    <row r="421" spans="1:13" x14ac:dyDescent="0.25">
      <c r="A421" s="21"/>
      <c r="B421" s="13"/>
      <c r="C421" s="13"/>
      <c r="D421" s="13"/>
      <c r="E421" s="22"/>
      <c r="F421" s="14"/>
      <c r="G421" s="14"/>
      <c r="H421" s="16" t="str">
        <f>IF(OR($D421="",$C421=""),"",ROUND(SUMIFS($J$4:$J420,$C$4:$C420,$C421),10))</f>
        <v/>
      </c>
      <c r="I421" s="15" t="str">
        <f>IF(OR($D421="",$C421=""),"",ROUND(SUMIFS($K$4:$K420,$C$4:$C420,$C421),8))</f>
        <v/>
      </c>
      <c r="J421" s="16" t="str">
        <f>IF(OR($D421="",$C421=""),"",IF(OR($D421="Buy",$D421="Reward"),SUM($E421),IF(OR($D421="Sell",$D421="Fee"),-SUM($E421),0)))</f>
        <v/>
      </c>
      <c r="K421" s="17" t="str">
        <f>IF(OR($D421="",$C421=""),"",IF($D421="Sell",IF(SUM($H421)&gt;0,-SUM($I421)*IF(SUM($E421)&gt;SUM($H421),SUM($H421),SUM($E421))/SUM($H421),-SUM($I421)),IF(OR($D421="Buy",$D421="Reward"),SUM($F421)+SUM($G421),0)))</f>
        <v/>
      </c>
      <c r="L421" s="17" t="str">
        <f>IF(OR($C421="",$D421&lt;&gt;"Sell"),"",IF(SUM($H421)&gt;0,SUM($F421)-SUM($G421)-SUM($I421)*IF(SUM($E421)&gt;SUM($H421),SUM($H421),SUM($E421))/SUM($H421),""))</f>
        <v/>
      </c>
      <c r="M421" s="20" t="str">
        <f>IF($D421="","",IF($C421="","Missing coin",IF(AND($D421&lt;&gt;"Buy",$D421&lt;&gt;"Sell",$D421&lt;&gt;"Fee",$D421&lt;&gt;"Reward",$D421&lt;&gt;"Transfer"),"Unknown type",IF(SUM($E421)&lt;=0,"Missing quantity",IF(COUNTIF('Portfolio'!$A$9:$A$58,$C421)=0,"Coin missing from the Portfolio tab",IF(AND($D421="Sell",SUM($E421)&gt;SUM($H421)+0.000000000001),"Sale larger than holdings",IF(AND($D421="Fee",SUM($E421)&gt;SUM($H421)+0.000000000001),"Fee larger than holdings",IF(AND(OR($D421="Buy",$D421="Sell"),SUM($F421)&lt;=0),"Missing amount",IF(AND(ISNUMBER($A421),SUM($A421)&lt;MAX($A$4:$A420)),"Date out of chronological order","OK")))))))))</f>
        <v/>
      </c>
    </row>
    <row r="422" spans="1:13" x14ac:dyDescent="0.25">
      <c r="A422" s="21"/>
      <c r="B422" s="13"/>
      <c r="C422" s="13"/>
      <c r="D422" s="13"/>
      <c r="E422" s="22"/>
      <c r="F422" s="14"/>
      <c r="G422" s="14"/>
      <c r="H422" s="16" t="str">
        <f>IF(OR($D422="",$C422=""),"",ROUND(SUMIFS($J$4:$J421,$C$4:$C421,$C422),10))</f>
        <v/>
      </c>
      <c r="I422" s="15" t="str">
        <f>IF(OR($D422="",$C422=""),"",ROUND(SUMIFS($K$4:$K421,$C$4:$C421,$C422),8))</f>
        <v/>
      </c>
      <c r="J422" s="16" t="str">
        <f>IF(OR($D422="",$C422=""),"",IF(OR($D422="Buy",$D422="Reward"),SUM($E422),IF(OR($D422="Sell",$D422="Fee"),-SUM($E422),0)))</f>
        <v/>
      </c>
      <c r="K422" s="17" t="str">
        <f>IF(OR($D422="",$C422=""),"",IF($D422="Sell",IF(SUM($H422)&gt;0,-SUM($I422)*IF(SUM($E422)&gt;SUM($H422),SUM($H422),SUM($E422))/SUM($H422),-SUM($I422)),IF(OR($D422="Buy",$D422="Reward"),SUM($F422)+SUM($G422),0)))</f>
        <v/>
      </c>
      <c r="L422" s="17" t="str">
        <f>IF(OR($C422="",$D422&lt;&gt;"Sell"),"",IF(SUM($H422)&gt;0,SUM($F422)-SUM($G422)-SUM($I422)*IF(SUM($E422)&gt;SUM($H422),SUM($H422),SUM($E422))/SUM($H422),""))</f>
        <v/>
      </c>
      <c r="M422" s="20" t="str">
        <f>IF($D422="","",IF($C422="","Missing coin",IF(AND($D422&lt;&gt;"Buy",$D422&lt;&gt;"Sell",$D422&lt;&gt;"Fee",$D422&lt;&gt;"Reward",$D422&lt;&gt;"Transfer"),"Unknown type",IF(SUM($E422)&lt;=0,"Missing quantity",IF(COUNTIF('Portfolio'!$A$9:$A$58,$C422)=0,"Coin missing from the Portfolio tab",IF(AND($D422="Sell",SUM($E422)&gt;SUM($H422)+0.000000000001),"Sale larger than holdings",IF(AND($D422="Fee",SUM($E422)&gt;SUM($H422)+0.000000000001),"Fee larger than holdings",IF(AND(OR($D422="Buy",$D422="Sell"),SUM($F422)&lt;=0),"Missing amount",IF(AND(ISNUMBER($A422),SUM($A422)&lt;MAX($A$4:$A421)),"Date out of chronological order","OK")))))))))</f>
        <v/>
      </c>
    </row>
    <row r="423" spans="1:13" x14ac:dyDescent="0.25">
      <c r="A423" s="21"/>
      <c r="B423" s="13"/>
      <c r="C423" s="13"/>
      <c r="D423" s="13"/>
      <c r="E423" s="22"/>
      <c r="F423" s="14"/>
      <c r="G423" s="14"/>
      <c r="H423" s="16" t="str">
        <f>IF(OR($D423="",$C423=""),"",ROUND(SUMIFS($J$4:$J422,$C$4:$C422,$C423),10))</f>
        <v/>
      </c>
      <c r="I423" s="15" t="str">
        <f>IF(OR($D423="",$C423=""),"",ROUND(SUMIFS($K$4:$K422,$C$4:$C422,$C423),8))</f>
        <v/>
      </c>
      <c r="J423" s="16" t="str">
        <f>IF(OR($D423="",$C423=""),"",IF(OR($D423="Buy",$D423="Reward"),SUM($E423),IF(OR($D423="Sell",$D423="Fee"),-SUM($E423),0)))</f>
        <v/>
      </c>
      <c r="K423" s="17" t="str">
        <f>IF(OR($D423="",$C423=""),"",IF($D423="Sell",IF(SUM($H423)&gt;0,-SUM($I423)*IF(SUM($E423)&gt;SUM($H423),SUM($H423),SUM($E423))/SUM($H423),-SUM($I423)),IF(OR($D423="Buy",$D423="Reward"),SUM($F423)+SUM($G423),0)))</f>
        <v/>
      </c>
      <c r="L423" s="17" t="str">
        <f>IF(OR($C423="",$D423&lt;&gt;"Sell"),"",IF(SUM($H423)&gt;0,SUM($F423)-SUM($G423)-SUM($I423)*IF(SUM($E423)&gt;SUM($H423),SUM($H423),SUM($E423))/SUM($H423),""))</f>
        <v/>
      </c>
      <c r="M423" s="20" t="str">
        <f>IF($D423="","",IF($C423="","Missing coin",IF(AND($D423&lt;&gt;"Buy",$D423&lt;&gt;"Sell",$D423&lt;&gt;"Fee",$D423&lt;&gt;"Reward",$D423&lt;&gt;"Transfer"),"Unknown type",IF(SUM($E423)&lt;=0,"Missing quantity",IF(COUNTIF('Portfolio'!$A$9:$A$58,$C423)=0,"Coin missing from the Portfolio tab",IF(AND($D423="Sell",SUM($E423)&gt;SUM($H423)+0.000000000001),"Sale larger than holdings",IF(AND($D423="Fee",SUM($E423)&gt;SUM($H423)+0.000000000001),"Fee larger than holdings",IF(AND(OR($D423="Buy",$D423="Sell"),SUM($F423)&lt;=0),"Missing amount",IF(AND(ISNUMBER($A423),SUM($A423)&lt;MAX($A$4:$A422)),"Date out of chronological order","OK")))))))))</f>
        <v/>
      </c>
    </row>
    <row r="424" spans="1:13" x14ac:dyDescent="0.25">
      <c r="A424" s="21"/>
      <c r="B424" s="13"/>
      <c r="C424" s="13"/>
      <c r="D424" s="13"/>
      <c r="E424" s="22"/>
      <c r="F424" s="14"/>
      <c r="G424" s="14"/>
      <c r="H424" s="16" t="str">
        <f>IF(OR($D424="",$C424=""),"",ROUND(SUMIFS($J$4:$J423,$C$4:$C423,$C424),10))</f>
        <v/>
      </c>
      <c r="I424" s="15" t="str">
        <f>IF(OR($D424="",$C424=""),"",ROUND(SUMIFS($K$4:$K423,$C$4:$C423,$C424),8))</f>
        <v/>
      </c>
      <c r="J424" s="16" t="str">
        <f>IF(OR($D424="",$C424=""),"",IF(OR($D424="Buy",$D424="Reward"),SUM($E424),IF(OR($D424="Sell",$D424="Fee"),-SUM($E424),0)))</f>
        <v/>
      </c>
      <c r="K424" s="17" t="str">
        <f>IF(OR($D424="",$C424=""),"",IF($D424="Sell",IF(SUM($H424)&gt;0,-SUM($I424)*IF(SUM($E424)&gt;SUM($H424),SUM($H424),SUM($E424))/SUM($H424),-SUM($I424)),IF(OR($D424="Buy",$D424="Reward"),SUM($F424)+SUM($G424),0)))</f>
        <v/>
      </c>
      <c r="L424" s="17" t="str">
        <f>IF(OR($C424="",$D424&lt;&gt;"Sell"),"",IF(SUM($H424)&gt;0,SUM($F424)-SUM($G424)-SUM($I424)*IF(SUM($E424)&gt;SUM($H424),SUM($H424),SUM($E424))/SUM($H424),""))</f>
        <v/>
      </c>
      <c r="M424" s="20" t="str">
        <f>IF($D424="","",IF($C424="","Missing coin",IF(AND($D424&lt;&gt;"Buy",$D424&lt;&gt;"Sell",$D424&lt;&gt;"Fee",$D424&lt;&gt;"Reward",$D424&lt;&gt;"Transfer"),"Unknown type",IF(SUM($E424)&lt;=0,"Missing quantity",IF(COUNTIF('Portfolio'!$A$9:$A$58,$C424)=0,"Coin missing from the Portfolio tab",IF(AND($D424="Sell",SUM($E424)&gt;SUM($H424)+0.000000000001),"Sale larger than holdings",IF(AND($D424="Fee",SUM($E424)&gt;SUM($H424)+0.000000000001),"Fee larger than holdings",IF(AND(OR($D424="Buy",$D424="Sell"),SUM($F424)&lt;=0),"Missing amount",IF(AND(ISNUMBER($A424),SUM($A424)&lt;MAX($A$4:$A423)),"Date out of chronological order","OK")))))))))</f>
        <v/>
      </c>
    </row>
    <row r="425" spans="1:13" x14ac:dyDescent="0.25">
      <c r="A425" s="21"/>
      <c r="B425" s="13"/>
      <c r="C425" s="13"/>
      <c r="D425" s="13"/>
      <c r="E425" s="22"/>
      <c r="F425" s="14"/>
      <c r="G425" s="14"/>
      <c r="H425" s="16" t="str">
        <f>IF(OR($D425="",$C425=""),"",ROUND(SUMIFS($J$4:$J424,$C$4:$C424,$C425),10))</f>
        <v/>
      </c>
      <c r="I425" s="15" t="str">
        <f>IF(OR($D425="",$C425=""),"",ROUND(SUMIFS($K$4:$K424,$C$4:$C424,$C425),8))</f>
        <v/>
      </c>
      <c r="J425" s="16" t="str">
        <f>IF(OR($D425="",$C425=""),"",IF(OR($D425="Buy",$D425="Reward"),SUM($E425),IF(OR($D425="Sell",$D425="Fee"),-SUM($E425),0)))</f>
        <v/>
      </c>
      <c r="K425" s="17" t="str">
        <f>IF(OR($D425="",$C425=""),"",IF($D425="Sell",IF(SUM($H425)&gt;0,-SUM($I425)*IF(SUM($E425)&gt;SUM($H425),SUM($H425),SUM($E425))/SUM($H425),-SUM($I425)),IF(OR($D425="Buy",$D425="Reward"),SUM($F425)+SUM($G425),0)))</f>
        <v/>
      </c>
      <c r="L425" s="17" t="str">
        <f>IF(OR($C425="",$D425&lt;&gt;"Sell"),"",IF(SUM($H425)&gt;0,SUM($F425)-SUM($G425)-SUM($I425)*IF(SUM($E425)&gt;SUM($H425),SUM($H425),SUM($E425))/SUM($H425),""))</f>
        <v/>
      </c>
      <c r="M425" s="20" t="str">
        <f>IF($D425="","",IF($C425="","Missing coin",IF(AND($D425&lt;&gt;"Buy",$D425&lt;&gt;"Sell",$D425&lt;&gt;"Fee",$D425&lt;&gt;"Reward",$D425&lt;&gt;"Transfer"),"Unknown type",IF(SUM($E425)&lt;=0,"Missing quantity",IF(COUNTIF('Portfolio'!$A$9:$A$58,$C425)=0,"Coin missing from the Portfolio tab",IF(AND($D425="Sell",SUM($E425)&gt;SUM($H425)+0.000000000001),"Sale larger than holdings",IF(AND($D425="Fee",SUM($E425)&gt;SUM($H425)+0.000000000001),"Fee larger than holdings",IF(AND(OR($D425="Buy",$D425="Sell"),SUM($F425)&lt;=0),"Missing amount",IF(AND(ISNUMBER($A425),SUM($A425)&lt;MAX($A$4:$A424)),"Date out of chronological order","OK")))))))))</f>
        <v/>
      </c>
    </row>
    <row r="426" spans="1:13" x14ac:dyDescent="0.25">
      <c r="A426" s="21"/>
      <c r="B426" s="13"/>
      <c r="C426" s="13"/>
      <c r="D426" s="13"/>
      <c r="E426" s="22"/>
      <c r="F426" s="14"/>
      <c r="G426" s="14"/>
      <c r="H426" s="16" t="str">
        <f>IF(OR($D426="",$C426=""),"",ROUND(SUMIFS($J$4:$J425,$C$4:$C425,$C426),10))</f>
        <v/>
      </c>
      <c r="I426" s="15" t="str">
        <f>IF(OR($D426="",$C426=""),"",ROUND(SUMIFS($K$4:$K425,$C$4:$C425,$C426),8))</f>
        <v/>
      </c>
      <c r="J426" s="16" t="str">
        <f>IF(OR($D426="",$C426=""),"",IF(OR($D426="Buy",$D426="Reward"),SUM($E426),IF(OR($D426="Sell",$D426="Fee"),-SUM($E426),0)))</f>
        <v/>
      </c>
      <c r="K426" s="17" t="str">
        <f>IF(OR($D426="",$C426=""),"",IF($D426="Sell",IF(SUM($H426)&gt;0,-SUM($I426)*IF(SUM($E426)&gt;SUM($H426),SUM($H426),SUM($E426))/SUM($H426),-SUM($I426)),IF(OR($D426="Buy",$D426="Reward"),SUM($F426)+SUM($G426),0)))</f>
        <v/>
      </c>
      <c r="L426" s="17" t="str">
        <f>IF(OR($C426="",$D426&lt;&gt;"Sell"),"",IF(SUM($H426)&gt;0,SUM($F426)-SUM($G426)-SUM($I426)*IF(SUM($E426)&gt;SUM($H426),SUM($H426),SUM($E426))/SUM($H426),""))</f>
        <v/>
      </c>
      <c r="M426" s="20" t="str">
        <f>IF($D426="","",IF($C426="","Missing coin",IF(AND($D426&lt;&gt;"Buy",$D426&lt;&gt;"Sell",$D426&lt;&gt;"Fee",$D426&lt;&gt;"Reward",$D426&lt;&gt;"Transfer"),"Unknown type",IF(SUM($E426)&lt;=0,"Missing quantity",IF(COUNTIF('Portfolio'!$A$9:$A$58,$C426)=0,"Coin missing from the Portfolio tab",IF(AND($D426="Sell",SUM($E426)&gt;SUM($H426)+0.000000000001),"Sale larger than holdings",IF(AND($D426="Fee",SUM($E426)&gt;SUM($H426)+0.000000000001),"Fee larger than holdings",IF(AND(OR($D426="Buy",$D426="Sell"),SUM($F426)&lt;=0),"Missing amount",IF(AND(ISNUMBER($A426),SUM($A426)&lt;MAX($A$4:$A425)),"Date out of chronological order","OK")))))))))</f>
        <v/>
      </c>
    </row>
    <row r="427" spans="1:13" x14ac:dyDescent="0.25">
      <c r="A427" s="21"/>
      <c r="B427" s="13"/>
      <c r="C427" s="13"/>
      <c r="D427" s="13"/>
      <c r="E427" s="22"/>
      <c r="F427" s="14"/>
      <c r="G427" s="14"/>
      <c r="H427" s="16" t="str">
        <f>IF(OR($D427="",$C427=""),"",ROUND(SUMIFS($J$4:$J426,$C$4:$C426,$C427),10))</f>
        <v/>
      </c>
      <c r="I427" s="15" t="str">
        <f>IF(OR($D427="",$C427=""),"",ROUND(SUMIFS($K$4:$K426,$C$4:$C426,$C427),8))</f>
        <v/>
      </c>
      <c r="J427" s="16" t="str">
        <f>IF(OR($D427="",$C427=""),"",IF(OR($D427="Buy",$D427="Reward"),SUM($E427),IF(OR($D427="Sell",$D427="Fee"),-SUM($E427),0)))</f>
        <v/>
      </c>
      <c r="K427" s="17" t="str">
        <f>IF(OR($D427="",$C427=""),"",IF($D427="Sell",IF(SUM($H427)&gt;0,-SUM($I427)*IF(SUM($E427)&gt;SUM($H427),SUM($H427),SUM($E427))/SUM($H427),-SUM($I427)),IF(OR($D427="Buy",$D427="Reward"),SUM($F427)+SUM($G427),0)))</f>
        <v/>
      </c>
      <c r="L427" s="17" t="str">
        <f>IF(OR($C427="",$D427&lt;&gt;"Sell"),"",IF(SUM($H427)&gt;0,SUM($F427)-SUM($G427)-SUM($I427)*IF(SUM($E427)&gt;SUM($H427),SUM($H427),SUM($E427))/SUM($H427),""))</f>
        <v/>
      </c>
      <c r="M427" s="20" t="str">
        <f>IF($D427="","",IF($C427="","Missing coin",IF(AND($D427&lt;&gt;"Buy",$D427&lt;&gt;"Sell",$D427&lt;&gt;"Fee",$D427&lt;&gt;"Reward",$D427&lt;&gt;"Transfer"),"Unknown type",IF(SUM($E427)&lt;=0,"Missing quantity",IF(COUNTIF('Portfolio'!$A$9:$A$58,$C427)=0,"Coin missing from the Portfolio tab",IF(AND($D427="Sell",SUM($E427)&gt;SUM($H427)+0.000000000001),"Sale larger than holdings",IF(AND($D427="Fee",SUM($E427)&gt;SUM($H427)+0.000000000001),"Fee larger than holdings",IF(AND(OR($D427="Buy",$D427="Sell"),SUM($F427)&lt;=0),"Missing amount",IF(AND(ISNUMBER($A427),SUM($A427)&lt;MAX($A$4:$A426)),"Date out of chronological order","OK")))))))))</f>
        <v/>
      </c>
    </row>
    <row r="428" spans="1:13" x14ac:dyDescent="0.25">
      <c r="A428" s="21"/>
      <c r="B428" s="13"/>
      <c r="C428" s="13"/>
      <c r="D428" s="13"/>
      <c r="E428" s="22"/>
      <c r="F428" s="14"/>
      <c r="G428" s="14"/>
      <c r="H428" s="16" t="str">
        <f>IF(OR($D428="",$C428=""),"",ROUND(SUMIFS($J$4:$J427,$C$4:$C427,$C428),10))</f>
        <v/>
      </c>
      <c r="I428" s="15" t="str">
        <f>IF(OR($D428="",$C428=""),"",ROUND(SUMIFS($K$4:$K427,$C$4:$C427,$C428),8))</f>
        <v/>
      </c>
      <c r="J428" s="16" t="str">
        <f>IF(OR($D428="",$C428=""),"",IF(OR($D428="Buy",$D428="Reward"),SUM($E428),IF(OR($D428="Sell",$D428="Fee"),-SUM($E428),0)))</f>
        <v/>
      </c>
      <c r="K428" s="17" t="str">
        <f>IF(OR($D428="",$C428=""),"",IF($D428="Sell",IF(SUM($H428)&gt;0,-SUM($I428)*IF(SUM($E428)&gt;SUM($H428),SUM($H428),SUM($E428))/SUM($H428),-SUM($I428)),IF(OR($D428="Buy",$D428="Reward"),SUM($F428)+SUM($G428),0)))</f>
        <v/>
      </c>
      <c r="L428" s="17" t="str">
        <f>IF(OR($C428="",$D428&lt;&gt;"Sell"),"",IF(SUM($H428)&gt;0,SUM($F428)-SUM($G428)-SUM($I428)*IF(SUM($E428)&gt;SUM($H428),SUM($H428),SUM($E428))/SUM($H428),""))</f>
        <v/>
      </c>
      <c r="M428" s="20" t="str">
        <f>IF($D428="","",IF($C428="","Missing coin",IF(AND($D428&lt;&gt;"Buy",$D428&lt;&gt;"Sell",$D428&lt;&gt;"Fee",$D428&lt;&gt;"Reward",$D428&lt;&gt;"Transfer"),"Unknown type",IF(SUM($E428)&lt;=0,"Missing quantity",IF(COUNTIF('Portfolio'!$A$9:$A$58,$C428)=0,"Coin missing from the Portfolio tab",IF(AND($D428="Sell",SUM($E428)&gt;SUM($H428)+0.000000000001),"Sale larger than holdings",IF(AND($D428="Fee",SUM($E428)&gt;SUM($H428)+0.000000000001),"Fee larger than holdings",IF(AND(OR($D428="Buy",$D428="Sell"),SUM($F428)&lt;=0),"Missing amount",IF(AND(ISNUMBER($A428),SUM($A428)&lt;MAX($A$4:$A427)),"Date out of chronological order","OK")))))))))</f>
        <v/>
      </c>
    </row>
    <row r="429" spans="1:13" x14ac:dyDescent="0.25">
      <c r="A429" s="21"/>
      <c r="B429" s="13"/>
      <c r="C429" s="13"/>
      <c r="D429" s="13"/>
      <c r="E429" s="22"/>
      <c r="F429" s="14"/>
      <c r="G429" s="14"/>
      <c r="H429" s="16" t="str">
        <f>IF(OR($D429="",$C429=""),"",ROUND(SUMIFS($J$4:$J428,$C$4:$C428,$C429),10))</f>
        <v/>
      </c>
      <c r="I429" s="15" t="str">
        <f>IF(OR($D429="",$C429=""),"",ROUND(SUMIFS($K$4:$K428,$C$4:$C428,$C429),8))</f>
        <v/>
      </c>
      <c r="J429" s="16" t="str">
        <f>IF(OR($D429="",$C429=""),"",IF(OR($D429="Buy",$D429="Reward"),SUM($E429),IF(OR($D429="Sell",$D429="Fee"),-SUM($E429),0)))</f>
        <v/>
      </c>
      <c r="K429" s="17" t="str">
        <f>IF(OR($D429="",$C429=""),"",IF($D429="Sell",IF(SUM($H429)&gt;0,-SUM($I429)*IF(SUM($E429)&gt;SUM($H429),SUM($H429),SUM($E429))/SUM($H429),-SUM($I429)),IF(OR($D429="Buy",$D429="Reward"),SUM($F429)+SUM($G429),0)))</f>
        <v/>
      </c>
      <c r="L429" s="17" t="str">
        <f>IF(OR($C429="",$D429&lt;&gt;"Sell"),"",IF(SUM($H429)&gt;0,SUM($F429)-SUM($G429)-SUM($I429)*IF(SUM($E429)&gt;SUM($H429),SUM($H429),SUM($E429))/SUM($H429),""))</f>
        <v/>
      </c>
      <c r="M429" s="20" t="str">
        <f>IF($D429="","",IF($C429="","Missing coin",IF(AND($D429&lt;&gt;"Buy",$D429&lt;&gt;"Sell",$D429&lt;&gt;"Fee",$D429&lt;&gt;"Reward",$D429&lt;&gt;"Transfer"),"Unknown type",IF(SUM($E429)&lt;=0,"Missing quantity",IF(COUNTIF('Portfolio'!$A$9:$A$58,$C429)=0,"Coin missing from the Portfolio tab",IF(AND($D429="Sell",SUM($E429)&gt;SUM($H429)+0.000000000001),"Sale larger than holdings",IF(AND($D429="Fee",SUM($E429)&gt;SUM($H429)+0.000000000001),"Fee larger than holdings",IF(AND(OR($D429="Buy",$D429="Sell"),SUM($F429)&lt;=0),"Missing amount",IF(AND(ISNUMBER($A429),SUM($A429)&lt;MAX($A$4:$A428)),"Date out of chronological order","OK")))))))))</f>
        <v/>
      </c>
    </row>
    <row r="430" spans="1:13" x14ac:dyDescent="0.25">
      <c r="A430" s="21"/>
      <c r="B430" s="13"/>
      <c r="C430" s="13"/>
      <c r="D430" s="13"/>
      <c r="E430" s="22"/>
      <c r="F430" s="14"/>
      <c r="G430" s="14"/>
      <c r="H430" s="16" t="str">
        <f>IF(OR($D430="",$C430=""),"",ROUND(SUMIFS($J$4:$J429,$C$4:$C429,$C430),10))</f>
        <v/>
      </c>
      <c r="I430" s="15" t="str">
        <f>IF(OR($D430="",$C430=""),"",ROUND(SUMIFS($K$4:$K429,$C$4:$C429,$C430),8))</f>
        <v/>
      </c>
      <c r="J430" s="16" t="str">
        <f>IF(OR($D430="",$C430=""),"",IF(OR($D430="Buy",$D430="Reward"),SUM($E430),IF(OR($D430="Sell",$D430="Fee"),-SUM($E430),0)))</f>
        <v/>
      </c>
      <c r="K430" s="17" t="str">
        <f>IF(OR($D430="",$C430=""),"",IF($D430="Sell",IF(SUM($H430)&gt;0,-SUM($I430)*IF(SUM($E430)&gt;SUM($H430),SUM($H430),SUM($E430))/SUM($H430),-SUM($I430)),IF(OR($D430="Buy",$D430="Reward"),SUM($F430)+SUM($G430),0)))</f>
        <v/>
      </c>
      <c r="L430" s="17" t="str">
        <f>IF(OR($C430="",$D430&lt;&gt;"Sell"),"",IF(SUM($H430)&gt;0,SUM($F430)-SUM($G430)-SUM($I430)*IF(SUM($E430)&gt;SUM($H430),SUM($H430),SUM($E430))/SUM($H430),""))</f>
        <v/>
      </c>
      <c r="M430" s="20" t="str">
        <f>IF($D430="","",IF($C430="","Missing coin",IF(AND($D430&lt;&gt;"Buy",$D430&lt;&gt;"Sell",$D430&lt;&gt;"Fee",$D430&lt;&gt;"Reward",$D430&lt;&gt;"Transfer"),"Unknown type",IF(SUM($E430)&lt;=0,"Missing quantity",IF(COUNTIF('Portfolio'!$A$9:$A$58,$C430)=0,"Coin missing from the Portfolio tab",IF(AND($D430="Sell",SUM($E430)&gt;SUM($H430)+0.000000000001),"Sale larger than holdings",IF(AND($D430="Fee",SUM($E430)&gt;SUM($H430)+0.000000000001),"Fee larger than holdings",IF(AND(OR($D430="Buy",$D430="Sell"),SUM($F430)&lt;=0),"Missing amount",IF(AND(ISNUMBER($A430),SUM($A430)&lt;MAX($A$4:$A429)),"Date out of chronological order","OK")))))))))</f>
        <v/>
      </c>
    </row>
    <row r="431" spans="1:13" x14ac:dyDescent="0.25">
      <c r="A431" s="21"/>
      <c r="B431" s="13"/>
      <c r="C431" s="13"/>
      <c r="D431" s="13"/>
      <c r="E431" s="22"/>
      <c r="F431" s="14"/>
      <c r="G431" s="14"/>
      <c r="H431" s="16" t="str">
        <f>IF(OR($D431="",$C431=""),"",ROUND(SUMIFS($J$4:$J430,$C$4:$C430,$C431),10))</f>
        <v/>
      </c>
      <c r="I431" s="15" t="str">
        <f>IF(OR($D431="",$C431=""),"",ROUND(SUMIFS($K$4:$K430,$C$4:$C430,$C431),8))</f>
        <v/>
      </c>
      <c r="J431" s="16" t="str">
        <f>IF(OR($D431="",$C431=""),"",IF(OR($D431="Buy",$D431="Reward"),SUM($E431),IF(OR($D431="Sell",$D431="Fee"),-SUM($E431),0)))</f>
        <v/>
      </c>
      <c r="K431" s="17" t="str">
        <f>IF(OR($D431="",$C431=""),"",IF($D431="Sell",IF(SUM($H431)&gt;0,-SUM($I431)*IF(SUM($E431)&gt;SUM($H431),SUM($H431),SUM($E431))/SUM($H431),-SUM($I431)),IF(OR($D431="Buy",$D431="Reward"),SUM($F431)+SUM($G431),0)))</f>
        <v/>
      </c>
      <c r="L431" s="17" t="str">
        <f>IF(OR($C431="",$D431&lt;&gt;"Sell"),"",IF(SUM($H431)&gt;0,SUM($F431)-SUM($G431)-SUM($I431)*IF(SUM($E431)&gt;SUM($H431),SUM($H431),SUM($E431))/SUM($H431),""))</f>
        <v/>
      </c>
      <c r="M431" s="20" t="str">
        <f>IF($D431="","",IF($C431="","Missing coin",IF(AND($D431&lt;&gt;"Buy",$D431&lt;&gt;"Sell",$D431&lt;&gt;"Fee",$D431&lt;&gt;"Reward",$D431&lt;&gt;"Transfer"),"Unknown type",IF(SUM($E431)&lt;=0,"Missing quantity",IF(COUNTIF('Portfolio'!$A$9:$A$58,$C431)=0,"Coin missing from the Portfolio tab",IF(AND($D431="Sell",SUM($E431)&gt;SUM($H431)+0.000000000001),"Sale larger than holdings",IF(AND($D431="Fee",SUM($E431)&gt;SUM($H431)+0.000000000001),"Fee larger than holdings",IF(AND(OR($D431="Buy",$D431="Sell"),SUM($F431)&lt;=0),"Missing amount",IF(AND(ISNUMBER($A431),SUM($A431)&lt;MAX($A$4:$A430)),"Date out of chronological order","OK")))))))))</f>
        <v/>
      </c>
    </row>
    <row r="432" spans="1:13" x14ac:dyDescent="0.25">
      <c r="A432" s="21"/>
      <c r="B432" s="13"/>
      <c r="C432" s="13"/>
      <c r="D432" s="13"/>
      <c r="E432" s="22"/>
      <c r="F432" s="14"/>
      <c r="G432" s="14"/>
      <c r="H432" s="16" t="str">
        <f>IF(OR($D432="",$C432=""),"",ROUND(SUMIFS($J$4:$J431,$C$4:$C431,$C432),10))</f>
        <v/>
      </c>
      <c r="I432" s="15" t="str">
        <f>IF(OR($D432="",$C432=""),"",ROUND(SUMIFS($K$4:$K431,$C$4:$C431,$C432),8))</f>
        <v/>
      </c>
      <c r="J432" s="16" t="str">
        <f>IF(OR($D432="",$C432=""),"",IF(OR($D432="Buy",$D432="Reward"),SUM($E432),IF(OR($D432="Sell",$D432="Fee"),-SUM($E432),0)))</f>
        <v/>
      </c>
      <c r="K432" s="17" t="str">
        <f>IF(OR($D432="",$C432=""),"",IF($D432="Sell",IF(SUM($H432)&gt;0,-SUM($I432)*IF(SUM($E432)&gt;SUM($H432),SUM($H432),SUM($E432))/SUM($H432),-SUM($I432)),IF(OR($D432="Buy",$D432="Reward"),SUM($F432)+SUM($G432),0)))</f>
        <v/>
      </c>
      <c r="L432" s="17" t="str">
        <f>IF(OR($C432="",$D432&lt;&gt;"Sell"),"",IF(SUM($H432)&gt;0,SUM($F432)-SUM($G432)-SUM($I432)*IF(SUM($E432)&gt;SUM($H432),SUM($H432),SUM($E432))/SUM($H432),""))</f>
        <v/>
      </c>
      <c r="M432" s="20" t="str">
        <f>IF($D432="","",IF($C432="","Missing coin",IF(AND($D432&lt;&gt;"Buy",$D432&lt;&gt;"Sell",$D432&lt;&gt;"Fee",$D432&lt;&gt;"Reward",$D432&lt;&gt;"Transfer"),"Unknown type",IF(SUM($E432)&lt;=0,"Missing quantity",IF(COUNTIF('Portfolio'!$A$9:$A$58,$C432)=0,"Coin missing from the Portfolio tab",IF(AND($D432="Sell",SUM($E432)&gt;SUM($H432)+0.000000000001),"Sale larger than holdings",IF(AND($D432="Fee",SUM($E432)&gt;SUM($H432)+0.000000000001),"Fee larger than holdings",IF(AND(OR($D432="Buy",$D432="Sell"),SUM($F432)&lt;=0),"Missing amount",IF(AND(ISNUMBER($A432),SUM($A432)&lt;MAX($A$4:$A431)),"Date out of chronological order","OK")))))))))</f>
        <v/>
      </c>
    </row>
    <row r="433" spans="1:13" x14ac:dyDescent="0.25">
      <c r="A433" s="21"/>
      <c r="B433" s="13"/>
      <c r="C433" s="13"/>
      <c r="D433" s="13"/>
      <c r="E433" s="22"/>
      <c r="F433" s="14"/>
      <c r="G433" s="14"/>
      <c r="H433" s="16" t="str">
        <f>IF(OR($D433="",$C433=""),"",ROUND(SUMIFS($J$4:$J432,$C$4:$C432,$C433),10))</f>
        <v/>
      </c>
      <c r="I433" s="15" t="str">
        <f>IF(OR($D433="",$C433=""),"",ROUND(SUMIFS($K$4:$K432,$C$4:$C432,$C433),8))</f>
        <v/>
      </c>
      <c r="J433" s="16" t="str">
        <f>IF(OR($D433="",$C433=""),"",IF(OR($D433="Buy",$D433="Reward"),SUM($E433),IF(OR($D433="Sell",$D433="Fee"),-SUM($E433),0)))</f>
        <v/>
      </c>
      <c r="K433" s="17" t="str">
        <f>IF(OR($D433="",$C433=""),"",IF($D433="Sell",IF(SUM($H433)&gt;0,-SUM($I433)*IF(SUM($E433)&gt;SUM($H433),SUM($H433),SUM($E433))/SUM($H433),-SUM($I433)),IF(OR($D433="Buy",$D433="Reward"),SUM($F433)+SUM($G433),0)))</f>
        <v/>
      </c>
      <c r="L433" s="17" t="str">
        <f>IF(OR($C433="",$D433&lt;&gt;"Sell"),"",IF(SUM($H433)&gt;0,SUM($F433)-SUM($G433)-SUM($I433)*IF(SUM($E433)&gt;SUM($H433),SUM($H433),SUM($E433))/SUM($H433),""))</f>
        <v/>
      </c>
      <c r="M433" s="20" t="str">
        <f>IF($D433="","",IF($C433="","Missing coin",IF(AND($D433&lt;&gt;"Buy",$D433&lt;&gt;"Sell",$D433&lt;&gt;"Fee",$D433&lt;&gt;"Reward",$D433&lt;&gt;"Transfer"),"Unknown type",IF(SUM($E433)&lt;=0,"Missing quantity",IF(COUNTIF('Portfolio'!$A$9:$A$58,$C433)=0,"Coin missing from the Portfolio tab",IF(AND($D433="Sell",SUM($E433)&gt;SUM($H433)+0.000000000001),"Sale larger than holdings",IF(AND($D433="Fee",SUM($E433)&gt;SUM($H433)+0.000000000001),"Fee larger than holdings",IF(AND(OR($D433="Buy",$D433="Sell"),SUM($F433)&lt;=0),"Missing amount",IF(AND(ISNUMBER($A433),SUM($A433)&lt;MAX($A$4:$A432)),"Date out of chronological order","OK")))))))))</f>
        <v/>
      </c>
    </row>
    <row r="434" spans="1:13" x14ac:dyDescent="0.25">
      <c r="A434" s="21"/>
      <c r="B434" s="13"/>
      <c r="C434" s="13"/>
      <c r="D434" s="13"/>
      <c r="E434" s="22"/>
      <c r="F434" s="14"/>
      <c r="G434" s="14"/>
      <c r="H434" s="16" t="str">
        <f>IF(OR($D434="",$C434=""),"",ROUND(SUMIFS($J$4:$J433,$C$4:$C433,$C434),10))</f>
        <v/>
      </c>
      <c r="I434" s="15" t="str">
        <f>IF(OR($D434="",$C434=""),"",ROUND(SUMIFS($K$4:$K433,$C$4:$C433,$C434),8))</f>
        <v/>
      </c>
      <c r="J434" s="16" t="str">
        <f>IF(OR($D434="",$C434=""),"",IF(OR($D434="Buy",$D434="Reward"),SUM($E434),IF(OR($D434="Sell",$D434="Fee"),-SUM($E434),0)))</f>
        <v/>
      </c>
      <c r="K434" s="17" t="str">
        <f>IF(OR($D434="",$C434=""),"",IF($D434="Sell",IF(SUM($H434)&gt;0,-SUM($I434)*IF(SUM($E434)&gt;SUM($H434),SUM($H434),SUM($E434))/SUM($H434),-SUM($I434)),IF(OR($D434="Buy",$D434="Reward"),SUM($F434)+SUM($G434),0)))</f>
        <v/>
      </c>
      <c r="L434" s="17" t="str">
        <f>IF(OR($C434="",$D434&lt;&gt;"Sell"),"",IF(SUM($H434)&gt;0,SUM($F434)-SUM($G434)-SUM($I434)*IF(SUM($E434)&gt;SUM($H434),SUM($H434),SUM($E434))/SUM($H434),""))</f>
        <v/>
      </c>
      <c r="M434" s="20" t="str">
        <f>IF($D434="","",IF($C434="","Missing coin",IF(AND($D434&lt;&gt;"Buy",$D434&lt;&gt;"Sell",$D434&lt;&gt;"Fee",$D434&lt;&gt;"Reward",$D434&lt;&gt;"Transfer"),"Unknown type",IF(SUM($E434)&lt;=0,"Missing quantity",IF(COUNTIF('Portfolio'!$A$9:$A$58,$C434)=0,"Coin missing from the Portfolio tab",IF(AND($D434="Sell",SUM($E434)&gt;SUM($H434)+0.000000000001),"Sale larger than holdings",IF(AND($D434="Fee",SUM($E434)&gt;SUM($H434)+0.000000000001),"Fee larger than holdings",IF(AND(OR($D434="Buy",$D434="Sell"),SUM($F434)&lt;=0),"Missing amount",IF(AND(ISNUMBER($A434),SUM($A434)&lt;MAX($A$4:$A433)),"Date out of chronological order","OK")))))))))</f>
        <v/>
      </c>
    </row>
    <row r="435" spans="1:13" x14ac:dyDescent="0.25">
      <c r="A435" s="21"/>
      <c r="B435" s="13"/>
      <c r="C435" s="13"/>
      <c r="D435" s="13"/>
      <c r="E435" s="22"/>
      <c r="F435" s="14"/>
      <c r="G435" s="14"/>
      <c r="H435" s="16" t="str">
        <f>IF(OR($D435="",$C435=""),"",ROUND(SUMIFS($J$4:$J434,$C$4:$C434,$C435),10))</f>
        <v/>
      </c>
      <c r="I435" s="15" t="str">
        <f>IF(OR($D435="",$C435=""),"",ROUND(SUMIFS($K$4:$K434,$C$4:$C434,$C435),8))</f>
        <v/>
      </c>
      <c r="J435" s="16" t="str">
        <f>IF(OR($D435="",$C435=""),"",IF(OR($D435="Buy",$D435="Reward"),SUM($E435),IF(OR($D435="Sell",$D435="Fee"),-SUM($E435),0)))</f>
        <v/>
      </c>
      <c r="K435" s="17" t="str">
        <f>IF(OR($D435="",$C435=""),"",IF($D435="Sell",IF(SUM($H435)&gt;0,-SUM($I435)*IF(SUM($E435)&gt;SUM($H435),SUM($H435),SUM($E435))/SUM($H435),-SUM($I435)),IF(OR($D435="Buy",$D435="Reward"),SUM($F435)+SUM($G435),0)))</f>
        <v/>
      </c>
      <c r="L435" s="17" t="str">
        <f>IF(OR($C435="",$D435&lt;&gt;"Sell"),"",IF(SUM($H435)&gt;0,SUM($F435)-SUM($G435)-SUM($I435)*IF(SUM($E435)&gt;SUM($H435),SUM($H435),SUM($E435))/SUM($H435),""))</f>
        <v/>
      </c>
      <c r="M435" s="20" t="str">
        <f>IF($D435="","",IF($C435="","Missing coin",IF(AND($D435&lt;&gt;"Buy",$D435&lt;&gt;"Sell",$D435&lt;&gt;"Fee",$D435&lt;&gt;"Reward",$D435&lt;&gt;"Transfer"),"Unknown type",IF(SUM($E435)&lt;=0,"Missing quantity",IF(COUNTIF('Portfolio'!$A$9:$A$58,$C435)=0,"Coin missing from the Portfolio tab",IF(AND($D435="Sell",SUM($E435)&gt;SUM($H435)+0.000000000001),"Sale larger than holdings",IF(AND($D435="Fee",SUM($E435)&gt;SUM($H435)+0.000000000001),"Fee larger than holdings",IF(AND(OR($D435="Buy",$D435="Sell"),SUM($F435)&lt;=0),"Missing amount",IF(AND(ISNUMBER($A435),SUM($A435)&lt;MAX($A$4:$A434)),"Date out of chronological order","OK")))))))))</f>
        <v/>
      </c>
    </row>
    <row r="436" spans="1:13" x14ac:dyDescent="0.25">
      <c r="A436" s="21"/>
      <c r="B436" s="13"/>
      <c r="C436" s="13"/>
      <c r="D436" s="13"/>
      <c r="E436" s="22"/>
      <c r="F436" s="14"/>
      <c r="G436" s="14"/>
      <c r="H436" s="16" t="str">
        <f>IF(OR($D436="",$C436=""),"",ROUND(SUMIFS($J$4:$J435,$C$4:$C435,$C436),10))</f>
        <v/>
      </c>
      <c r="I436" s="15" t="str">
        <f>IF(OR($D436="",$C436=""),"",ROUND(SUMIFS($K$4:$K435,$C$4:$C435,$C436),8))</f>
        <v/>
      </c>
      <c r="J436" s="16" t="str">
        <f>IF(OR($D436="",$C436=""),"",IF(OR($D436="Buy",$D436="Reward"),SUM($E436),IF(OR($D436="Sell",$D436="Fee"),-SUM($E436),0)))</f>
        <v/>
      </c>
      <c r="K436" s="17" t="str">
        <f>IF(OR($D436="",$C436=""),"",IF($D436="Sell",IF(SUM($H436)&gt;0,-SUM($I436)*IF(SUM($E436)&gt;SUM($H436),SUM($H436),SUM($E436))/SUM($H436),-SUM($I436)),IF(OR($D436="Buy",$D436="Reward"),SUM($F436)+SUM($G436),0)))</f>
        <v/>
      </c>
      <c r="L436" s="17" t="str">
        <f>IF(OR($C436="",$D436&lt;&gt;"Sell"),"",IF(SUM($H436)&gt;0,SUM($F436)-SUM($G436)-SUM($I436)*IF(SUM($E436)&gt;SUM($H436),SUM($H436),SUM($E436))/SUM($H436),""))</f>
        <v/>
      </c>
      <c r="M436" s="20" t="str">
        <f>IF($D436="","",IF($C436="","Missing coin",IF(AND($D436&lt;&gt;"Buy",$D436&lt;&gt;"Sell",$D436&lt;&gt;"Fee",$D436&lt;&gt;"Reward",$D436&lt;&gt;"Transfer"),"Unknown type",IF(SUM($E436)&lt;=0,"Missing quantity",IF(COUNTIF('Portfolio'!$A$9:$A$58,$C436)=0,"Coin missing from the Portfolio tab",IF(AND($D436="Sell",SUM($E436)&gt;SUM($H436)+0.000000000001),"Sale larger than holdings",IF(AND($D436="Fee",SUM($E436)&gt;SUM($H436)+0.000000000001),"Fee larger than holdings",IF(AND(OR($D436="Buy",$D436="Sell"),SUM($F436)&lt;=0),"Missing amount",IF(AND(ISNUMBER($A436),SUM($A436)&lt;MAX($A$4:$A435)),"Date out of chronological order","OK")))))))))</f>
        <v/>
      </c>
    </row>
    <row r="437" spans="1:13" x14ac:dyDescent="0.25">
      <c r="A437" s="21"/>
      <c r="B437" s="13"/>
      <c r="C437" s="13"/>
      <c r="D437" s="13"/>
      <c r="E437" s="22"/>
      <c r="F437" s="14"/>
      <c r="G437" s="14"/>
      <c r="H437" s="16" t="str">
        <f>IF(OR($D437="",$C437=""),"",ROUND(SUMIFS($J$4:$J436,$C$4:$C436,$C437),10))</f>
        <v/>
      </c>
      <c r="I437" s="15" t="str">
        <f>IF(OR($D437="",$C437=""),"",ROUND(SUMIFS($K$4:$K436,$C$4:$C436,$C437),8))</f>
        <v/>
      </c>
      <c r="J437" s="16" t="str">
        <f>IF(OR($D437="",$C437=""),"",IF(OR($D437="Buy",$D437="Reward"),SUM($E437),IF(OR($D437="Sell",$D437="Fee"),-SUM($E437),0)))</f>
        <v/>
      </c>
      <c r="K437" s="17" t="str">
        <f>IF(OR($D437="",$C437=""),"",IF($D437="Sell",IF(SUM($H437)&gt;0,-SUM($I437)*IF(SUM($E437)&gt;SUM($H437),SUM($H437),SUM($E437))/SUM($H437),-SUM($I437)),IF(OR($D437="Buy",$D437="Reward"),SUM($F437)+SUM($G437),0)))</f>
        <v/>
      </c>
      <c r="L437" s="17" t="str">
        <f>IF(OR($C437="",$D437&lt;&gt;"Sell"),"",IF(SUM($H437)&gt;0,SUM($F437)-SUM($G437)-SUM($I437)*IF(SUM($E437)&gt;SUM($H437),SUM($H437),SUM($E437))/SUM($H437),""))</f>
        <v/>
      </c>
      <c r="M437" s="20" t="str">
        <f>IF($D437="","",IF($C437="","Missing coin",IF(AND($D437&lt;&gt;"Buy",$D437&lt;&gt;"Sell",$D437&lt;&gt;"Fee",$D437&lt;&gt;"Reward",$D437&lt;&gt;"Transfer"),"Unknown type",IF(SUM($E437)&lt;=0,"Missing quantity",IF(COUNTIF('Portfolio'!$A$9:$A$58,$C437)=0,"Coin missing from the Portfolio tab",IF(AND($D437="Sell",SUM($E437)&gt;SUM($H437)+0.000000000001),"Sale larger than holdings",IF(AND($D437="Fee",SUM($E437)&gt;SUM($H437)+0.000000000001),"Fee larger than holdings",IF(AND(OR($D437="Buy",$D437="Sell"),SUM($F437)&lt;=0),"Missing amount",IF(AND(ISNUMBER($A437),SUM($A437)&lt;MAX($A$4:$A436)),"Date out of chronological order","OK")))))))))</f>
        <v/>
      </c>
    </row>
    <row r="438" spans="1:13" x14ac:dyDescent="0.25">
      <c r="A438" s="21"/>
      <c r="B438" s="13"/>
      <c r="C438" s="13"/>
      <c r="D438" s="13"/>
      <c r="E438" s="22"/>
      <c r="F438" s="14"/>
      <c r="G438" s="14"/>
      <c r="H438" s="16" t="str">
        <f>IF(OR($D438="",$C438=""),"",ROUND(SUMIFS($J$4:$J437,$C$4:$C437,$C438),10))</f>
        <v/>
      </c>
      <c r="I438" s="15" t="str">
        <f>IF(OR($D438="",$C438=""),"",ROUND(SUMIFS($K$4:$K437,$C$4:$C437,$C438),8))</f>
        <v/>
      </c>
      <c r="J438" s="16" t="str">
        <f>IF(OR($D438="",$C438=""),"",IF(OR($D438="Buy",$D438="Reward"),SUM($E438),IF(OR($D438="Sell",$D438="Fee"),-SUM($E438),0)))</f>
        <v/>
      </c>
      <c r="K438" s="17" t="str">
        <f>IF(OR($D438="",$C438=""),"",IF($D438="Sell",IF(SUM($H438)&gt;0,-SUM($I438)*IF(SUM($E438)&gt;SUM($H438),SUM($H438),SUM($E438))/SUM($H438),-SUM($I438)),IF(OR($D438="Buy",$D438="Reward"),SUM($F438)+SUM($G438),0)))</f>
        <v/>
      </c>
      <c r="L438" s="17" t="str">
        <f>IF(OR($C438="",$D438&lt;&gt;"Sell"),"",IF(SUM($H438)&gt;0,SUM($F438)-SUM($G438)-SUM($I438)*IF(SUM($E438)&gt;SUM($H438),SUM($H438),SUM($E438))/SUM($H438),""))</f>
        <v/>
      </c>
      <c r="M438" s="20" t="str">
        <f>IF($D438="","",IF($C438="","Missing coin",IF(AND($D438&lt;&gt;"Buy",$D438&lt;&gt;"Sell",$D438&lt;&gt;"Fee",$D438&lt;&gt;"Reward",$D438&lt;&gt;"Transfer"),"Unknown type",IF(SUM($E438)&lt;=0,"Missing quantity",IF(COUNTIF('Portfolio'!$A$9:$A$58,$C438)=0,"Coin missing from the Portfolio tab",IF(AND($D438="Sell",SUM($E438)&gt;SUM($H438)+0.000000000001),"Sale larger than holdings",IF(AND($D438="Fee",SUM($E438)&gt;SUM($H438)+0.000000000001),"Fee larger than holdings",IF(AND(OR($D438="Buy",$D438="Sell"),SUM($F438)&lt;=0),"Missing amount",IF(AND(ISNUMBER($A438),SUM($A438)&lt;MAX($A$4:$A437)),"Date out of chronological order","OK")))))))))</f>
        <v/>
      </c>
    </row>
    <row r="439" spans="1:13" x14ac:dyDescent="0.25">
      <c r="A439" s="21"/>
      <c r="B439" s="13"/>
      <c r="C439" s="13"/>
      <c r="D439" s="13"/>
      <c r="E439" s="22"/>
      <c r="F439" s="14"/>
      <c r="G439" s="14"/>
      <c r="H439" s="16" t="str">
        <f>IF(OR($D439="",$C439=""),"",ROUND(SUMIFS($J$4:$J438,$C$4:$C438,$C439),10))</f>
        <v/>
      </c>
      <c r="I439" s="15" t="str">
        <f>IF(OR($D439="",$C439=""),"",ROUND(SUMIFS($K$4:$K438,$C$4:$C438,$C439),8))</f>
        <v/>
      </c>
      <c r="J439" s="16" t="str">
        <f>IF(OR($D439="",$C439=""),"",IF(OR($D439="Buy",$D439="Reward"),SUM($E439),IF(OR($D439="Sell",$D439="Fee"),-SUM($E439),0)))</f>
        <v/>
      </c>
      <c r="K439" s="17" t="str">
        <f>IF(OR($D439="",$C439=""),"",IF($D439="Sell",IF(SUM($H439)&gt;0,-SUM($I439)*IF(SUM($E439)&gt;SUM($H439),SUM($H439),SUM($E439))/SUM($H439),-SUM($I439)),IF(OR($D439="Buy",$D439="Reward"),SUM($F439)+SUM($G439),0)))</f>
        <v/>
      </c>
      <c r="L439" s="17" t="str">
        <f>IF(OR($C439="",$D439&lt;&gt;"Sell"),"",IF(SUM($H439)&gt;0,SUM($F439)-SUM($G439)-SUM($I439)*IF(SUM($E439)&gt;SUM($H439),SUM($H439),SUM($E439))/SUM($H439),""))</f>
        <v/>
      </c>
      <c r="M439" s="20" t="str">
        <f>IF($D439="","",IF($C439="","Missing coin",IF(AND($D439&lt;&gt;"Buy",$D439&lt;&gt;"Sell",$D439&lt;&gt;"Fee",$D439&lt;&gt;"Reward",$D439&lt;&gt;"Transfer"),"Unknown type",IF(SUM($E439)&lt;=0,"Missing quantity",IF(COUNTIF('Portfolio'!$A$9:$A$58,$C439)=0,"Coin missing from the Portfolio tab",IF(AND($D439="Sell",SUM($E439)&gt;SUM($H439)+0.000000000001),"Sale larger than holdings",IF(AND($D439="Fee",SUM($E439)&gt;SUM($H439)+0.000000000001),"Fee larger than holdings",IF(AND(OR($D439="Buy",$D439="Sell"),SUM($F439)&lt;=0),"Missing amount",IF(AND(ISNUMBER($A439),SUM($A439)&lt;MAX($A$4:$A438)),"Date out of chronological order","OK")))))))))</f>
        <v/>
      </c>
    </row>
    <row r="440" spans="1:13" x14ac:dyDescent="0.25">
      <c r="A440" s="21"/>
      <c r="B440" s="13"/>
      <c r="C440" s="13"/>
      <c r="D440" s="13"/>
      <c r="E440" s="22"/>
      <c r="F440" s="14"/>
      <c r="G440" s="14"/>
      <c r="H440" s="16" t="str">
        <f>IF(OR($D440="",$C440=""),"",ROUND(SUMIFS($J$4:$J439,$C$4:$C439,$C440),10))</f>
        <v/>
      </c>
      <c r="I440" s="15" t="str">
        <f>IF(OR($D440="",$C440=""),"",ROUND(SUMIFS($K$4:$K439,$C$4:$C439,$C440),8))</f>
        <v/>
      </c>
      <c r="J440" s="16" t="str">
        <f>IF(OR($D440="",$C440=""),"",IF(OR($D440="Buy",$D440="Reward"),SUM($E440),IF(OR($D440="Sell",$D440="Fee"),-SUM($E440),0)))</f>
        <v/>
      </c>
      <c r="K440" s="17" t="str">
        <f>IF(OR($D440="",$C440=""),"",IF($D440="Sell",IF(SUM($H440)&gt;0,-SUM($I440)*IF(SUM($E440)&gt;SUM($H440),SUM($H440),SUM($E440))/SUM($H440),-SUM($I440)),IF(OR($D440="Buy",$D440="Reward"),SUM($F440)+SUM($G440),0)))</f>
        <v/>
      </c>
      <c r="L440" s="17" t="str">
        <f>IF(OR($C440="",$D440&lt;&gt;"Sell"),"",IF(SUM($H440)&gt;0,SUM($F440)-SUM($G440)-SUM($I440)*IF(SUM($E440)&gt;SUM($H440),SUM($H440),SUM($E440))/SUM($H440),""))</f>
        <v/>
      </c>
      <c r="M440" s="20" t="str">
        <f>IF($D440="","",IF($C440="","Missing coin",IF(AND($D440&lt;&gt;"Buy",$D440&lt;&gt;"Sell",$D440&lt;&gt;"Fee",$D440&lt;&gt;"Reward",$D440&lt;&gt;"Transfer"),"Unknown type",IF(SUM($E440)&lt;=0,"Missing quantity",IF(COUNTIF('Portfolio'!$A$9:$A$58,$C440)=0,"Coin missing from the Portfolio tab",IF(AND($D440="Sell",SUM($E440)&gt;SUM($H440)+0.000000000001),"Sale larger than holdings",IF(AND($D440="Fee",SUM($E440)&gt;SUM($H440)+0.000000000001),"Fee larger than holdings",IF(AND(OR($D440="Buy",$D440="Sell"),SUM($F440)&lt;=0),"Missing amount",IF(AND(ISNUMBER($A440),SUM($A440)&lt;MAX($A$4:$A439)),"Date out of chronological order","OK")))))))))</f>
        <v/>
      </c>
    </row>
    <row r="441" spans="1:13" x14ac:dyDescent="0.25">
      <c r="A441" s="21"/>
      <c r="B441" s="13"/>
      <c r="C441" s="13"/>
      <c r="D441" s="13"/>
      <c r="E441" s="22"/>
      <c r="F441" s="14"/>
      <c r="G441" s="14"/>
      <c r="H441" s="16" t="str">
        <f>IF(OR($D441="",$C441=""),"",ROUND(SUMIFS($J$4:$J440,$C$4:$C440,$C441),10))</f>
        <v/>
      </c>
      <c r="I441" s="15" t="str">
        <f>IF(OR($D441="",$C441=""),"",ROUND(SUMIFS($K$4:$K440,$C$4:$C440,$C441),8))</f>
        <v/>
      </c>
      <c r="J441" s="16" t="str">
        <f>IF(OR($D441="",$C441=""),"",IF(OR($D441="Buy",$D441="Reward"),SUM($E441),IF(OR($D441="Sell",$D441="Fee"),-SUM($E441),0)))</f>
        <v/>
      </c>
      <c r="K441" s="17" t="str">
        <f>IF(OR($D441="",$C441=""),"",IF($D441="Sell",IF(SUM($H441)&gt;0,-SUM($I441)*IF(SUM($E441)&gt;SUM($H441),SUM($H441),SUM($E441))/SUM($H441),-SUM($I441)),IF(OR($D441="Buy",$D441="Reward"),SUM($F441)+SUM($G441),0)))</f>
        <v/>
      </c>
      <c r="L441" s="17" t="str">
        <f>IF(OR($C441="",$D441&lt;&gt;"Sell"),"",IF(SUM($H441)&gt;0,SUM($F441)-SUM($G441)-SUM($I441)*IF(SUM($E441)&gt;SUM($H441),SUM($H441),SUM($E441))/SUM($H441),""))</f>
        <v/>
      </c>
      <c r="M441" s="20" t="str">
        <f>IF($D441="","",IF($C441="","Missing coin",IF(AND($D441&lt;&gt;"Buy",$D441&lt;&gt;"Sell",$D441&lt;&gt;"Fee",$D441&lt;&gt;"Reward",$D441&lt;&gt;"Transfer"),"Unknown type",IF(SUM($E441)&lt;=0,"Missing quantity",IF(COUNTIF('Portfolio'!$A$9:$A$58,$C441)=0,"Coin missing from the Portfolio tab",IF(AND($D441="Sell",SUM($E441)&gt;SUM($H441)+0.000000000001),"Sale larger than holdings",IF(AND($D441="Fee",SUM($E441)&gt;SUM($H441)+0.000000000001),"Fee larger than holdings",IF(AND(OR($D441="Buy",$D441="Sell"),SUM($F441)&lt;=0),"Missing amount",IF(AND(ISNUMBER($A441),SUM($A441)&lt;MAX($A$4:$A440)),"Date out of chronological order","OK")))))))))</f>
        <v/>
      </c>
    </row>
    <row r="442" spans="1:13" x14ac:dyDescent="0.25">
      <c r="A442" s="21"/>
      <c r="B442" s="13"/>
      <c r="C442" s="13"/>
      <c r="D442" s="13"/>
      <c r="E442" s="22"/>
      <c r="F442" s="14"/>
      <c r="G442" s="14"/>
      <c r="H442" s="16" t="str">
        <f>IF(OR($D442="",$C442=""),"",ROUND(SUMIFS($J$4:$J441,$C$4:$C441,$C442),10))</f>
        <v/>
      </c>
      <c r="I442" s="15" t="str">
        <f>IF(OR($D442="",$C442=""),"",ROUND(SUMIFS($K$4:$K441,$C$4:$C441,$C442),8))</f>
        <v/>
      </c>
      <c r="J442" s="16" t="str">
        <f>IF(OR($D442="",$C442=""),"",IF(OR($D442="Buy",$D442="Reward"),SUM($E442),IF(OR($D442="Sell",$D442="Fee"),-SUM($E442),0)))</f>
        <v/>
      </c>
      <c r="K442" s="17" t="str">
        <f>IF(OR($D442="",$C442=""),"",IF($D442="Sell",IF(SUM($H442)&gt;0,-SUM($I442)*IF(SUM($E442)&gt;SUM($H442),SUM($H442),SUM($E442))/SUM($H442),-SUM($I442)),IF(OR($D442="Buy",$D442="Reward"),SUM($F442)+SUM($G442),0)))</f>
        <v/>
      </c>
      <c r="L442" s="17" t="str">
        <f>IF(OR($C442="",$D442&lt;&gt;"Sell"),"",IF(SUM($H442)&gt;0,SUM($F442)-SUM($G442)-SUM($I442)*IF(SUM($E442)&gt;SUM($H442),SUM($H442),SUM($E442))/SUM($H442),""))</f>
        <v/>
      </c>
      <c r="M442" s="20" t="str">
        <f>IF($D442="","",IF($C442="","Missing coin",IF(AND($D442&lt;&gt;"Buy",$D442&lt;&gt;"Sell",$D442&lt;&gt;"Fee",$D442&lt;&gt;"Reward",$D442&lt;&gt;"Transfer"),"Unknown type",IF(SUM($E442)&lt;=0,"Missing quantity",IF(COUNTIF('Portfolio'!$A$9:$A$58,$C442)=0,"Coin missing from the Portfolio tab",IF(AND($D442="Sell",SUM($E442)&gt;SUM($H442)+0.000000000001),"Sale larger than holdings",IF(AND($D442="Fee",SUM($E442)&gt;SUM($H442)+0.000000000001),"Fee larger than holdings",IF(AND(OR($D442="Buy",$D442="Sell"),SUM($F442)&lt;=0),"Missing amount",IF(AND(ISNUMBER($A442),SUM($A442)&lt;MAX($A$4:$A441)),"Date out of chronological order","OK")))))))))</f>
        <v/>
      </c>
    </row>
    <row r="443" spans="1:13" x14ac:dyDescent="0.25">
      <c r="A443" s="21"/>
      <c r="B443" s="13"/>
      <c r="C443" s="13"/>
      <c r="D443" s="13"/>
      <c r="E443" s="22"/>
      <c r="F443" s="14"/>
      <c r="G443" s="14"/>
      <c r="H443" s="16" t="str">
        <f>IF(OR($D443="",$C443=""),"",ROUND(SUMIFS($J$4:$J442,$C$4:$C442,$C443),10))</f>
        <v/>
      </c>
      <c r="I443" s="15" t="str">
        <f>IF(OR($D443="",$C443=""),"",ROUND(SUMIFS($K$4:$K442,$C$4:$C442,$C443),8))</f>
        <v/>
      </c>
      <c r="J443" s="16" t="str">
        <f>IF(OR($D443="",$C443=""),"",IF(OR($D443="Buy",$D443="Reward"),SUM($E443),IF(OR($D443="Sell",$D443="Fee"),-SUM($E443),0)))</f>
        <v/>
      </c>
      <c r="K443" s="17" t="str">
        <f>IF(OR($D443="",$C443=""),"",IF($D443="Sell",IF(SUM($H443)&gt;0,-SUM($I443)*IF(SUM($E443)&gt;SUM($H443),SUM($H443),SUM($E443))/SUM($H443),-SUM($I443)),IF(OR($D443="Buy",$D443="Reward"),SUM($F443)+SUM($G443),0)))</f>
        <v/>
      </c>
      <c r="L443" s="17" t="str">
        <f>IF(OR($C443="",$D443&lt;&gt;"Sell"),"",IF(SUM($H443)&gt;0,SUM($F443)-SUM($G443)-SUM($I443)*IF(SUM($E443)&gt;SUM($H443),SUM($H443),SUM($E443))/SUM($H443),""))</f>
        <v/>
      </c>
      <c r="M443" s="20" t="str">
        <f>IF($D443="","",IF($C443="","Missing coin",IF(AND($D443&lt;&gt;"Buy",$D443&lt;&gt;"Sell",$D443&lt;&gt;"Fee",$D443&lt;&gt;"Reward",$D443&lt;&gt;"Transfer"),"Unknown type",IF(SUM($E443)&lt;=0,"Missing quantity",IF(COUNTIF('Portfolio'!$A$9:$A$58,$C443)=0,"Coin missing from the Portfolio tab",IF(AND($D443="Sell",SUM($E443)&gt;SUM($H443)+0.000000000001),"Sale larger than holdings",IF(AND($D443="Fee",SUM($E443)&gt;SUM($H443)+0.000000000001),"Fee larger than holdings",IF(AND(OR($D443="Buy",$D443="Sell"),SUM($F443)&lt;=0),"Missing amount",IF(AND(ISNUMBER($A443),SUM($A443)&lt;MAX($A$4:$A442)),"Date out of chronological order","OK")))))))))</f>
        <v/>
      </c>
    </row>
    <row r="444" spans="1:13" x14ac:dyDescent="0.25">
      <c r="A444" s="21"/>
      <c r="B444" s="13"/>
      <c r="C444" s="13"/>
      <c r="D444" s="13"/>
      <c r="E444" s="22"/>
      <c r="F444" s="14"/>
      <c r="G444" s="14"/>
      <c r="H444" s="16" t="str">
        <f>IF(OR($D444="",$C444=""),"",ROUND(SUMIFS($J$4:$J443,$C$4:$C443,$C444),10))</f>
        <v/>
      </c>
      <c r="I444" s="15" t="str">
        <f>IF(OR($D444="",$C444=""),"",ROUND(SUMIFS($K$4:$K443,$C$4:$C443,$C444),8))</f>
        <v/>
      </c>
      <c r="J444" s="16" t="str">
        <f>IF(OR($D444="",$C444=""),"",IF(OR($D444="Buy",$D444="Reward"),SUM($E444),IF(OR($D444="Sell",$D444="Fee"),-SUM($E444),0)))</f>
        <v/>
      </c>
      <c r="K444" s="17" t="str">
        <f>IF(OR($D444="",$C444=""),"",IF($D444="Sell",IF(SUM($H444)&gt;0,-SUM($I444)*IF(SUM($E444)&gt;SUM($H444),SUM($H444),SUM($E444))/SUM($H444),-SUM($I444)),IF(OR($D444="Buy",$D444="Reward"),SUM($F444)+SUM($G444),0)))</f>
        <v/>
      </c>
      <c r="L444" s="17" t="str">
        <f>IF(OR($C444="",$D444&lt;&gt;"Sell"),"",IF(SUM($H444)&gt;0,SUM($F444)-SUM($G444)-SUM($I444)*IF(SUM($E444)&gt;SUM($H444),SUM($H444),SUM($E444))/SUM($H444),""))</f>
        <v/>
      </c>
      <c r="M444" s="20" t="str">
        <f>IF($D444="","",IF($C444="","Missing coin",IF(AND($D444&lt;&gt;"Buy",$D444&lt;&gt;"Sell",$D444&lt;&gt;"Fee",$D444&lt;&gt;"Reward",$D444&lt;&gt;"Transfer"),"Unknown type",IF(SUM($E444)&lt;=0,"Missing quantity",IF(COUNTIF('Portfolio'!$A$9:$A$58,$C444)=0,"Coin missing from the Portfolio tab",IF(AND($D444="Sell",SUM($E444)&gt;SUM($H444)+0.000000000001),"Sale larger than holdings",IF(AND($D444="Fee",SUM($E444)&gt;SUM($H444)+0.000000000001),"Fee larger than holdings",IF(AND(OR($D444="Buy",$D444="Sell"),SUM($F444)&lt;=0),"Missing amount",IF(AND(ISNUMBER($A444),SUM($A444)&lt;MAX($A$4:$A443)),"Date out of chronological order","OK")))))))))</f>
        <v/>
      </c>
    </row>
    <row r="445" spans="1:13" x14ac:dyDescent="0.25">
      <c r="A445" s="21"/>
      <c r="B445" s="13"/>
      <c r="C445" s="13"/>
      <c r="D445" s="13"/>
      <c r="E445" s="22"/>
      <c r="F445" s="14"/>
      <c r="G445" s="14"/>
      <c r="H445" s="16" t="str">
        <f>IF(OR($D445="",$C445=""),"",ROUND(SUMIFS($J$4:$J444,$C$4:$C444,$C445),10))</f>
        <v/>
      </c>
      <c r="I445" s="15" t="str">
        <f>IF(OR($D445="",$C445=""),"",ROUND(SUMIFS($K$4:$K444,$C$4:$C444,$C445),8))</f>
        <v/>
      </c>
      <c r="J445" s="16" t="str">
        <f>IF(OR($D445="",$C445=""),"",IF(OR($D445="Buy",$D445="Reward"),SUM($E445),IF(OR($D445="Sell",$D445="Fee"),-SUM($E445),0)))</f>
        <v/>
      </c>
      <c r="K445" s="17" t="str">
        <f>IF(OR($D445="",$C445=""),"",IF($D445="Sell",IF(SUM($H445)&gt;0,-SUM($I445)*IF(SUM($E445)&gt;SUM($H445),SUM($H445),SUM($E445))/SUM($H445),-SUM($I445)),IF(OR($D445="Buy",$D445="Reward"),SUM($F445)+SUM($G445),0)))</f>
        <v/>
      </c>
      <c r="L445" s="17" t="str">
        <f>IF(OR($C445="",$D445&lt;&gt;"Sell"),"",IF(SUM($H445)&gt;0,SUM($F445)-SUM($G445)-SUM($I445)*IF(SUM($E445)&gt;SUM($H445),SUM($H445),SUM($E445))/SUM($H445),""))</f>
        <v/>
      </c>
      <c r="M445" s="20" t="str">
        <f>IF($D445="","",IF($C445="","Missing coin",IF(AND($D445&lt;&gt;"Buy",$D445&lt;&gt;"Sell",$D445&lt;&gt;"Fee",$D445&lt;&gt;"Reward",$D445&lt;&gt;"Transfer"),"Unknown type",IF(SUM($E445)&lt;=0,"Missing quantity",IF(COUNTIF('Portfolio'!$A$9:$A$58,$C445)=0,"Coin missing from the Portfolio tab",IF(AND($D445="Sell",SUM($E445)&gt;SUM($H445)+0.000000000001),"Sale larger than holdings",IF(AND($D445="Fee",SUM($E445)&gt;SUM($H445)+0.000000000001),"Fee larger than holdings",IF(AND(OR($D445="Buy",$D445="Sell"),SUM($F445)&lt;=0),"Missing amount",IF(AND(ISNUMBER($A445),SUM($A445)&lt;MAX($A$4:$A444)),"Date out of chronological order","OK")))))))))</f>
        <v/>
      </c>
    </row>
    <row r="446" spans="1:13" x14ac:dyDescent="0.25">
      <c r="A446" s="21"/>
      <c r="B446" s="13"/>
      <c r="C446" s="13"/>
      <c r="D446" s="13"/>
      <c r="E446" s="22"/>
      <c r="F446" s="14"/>
      <c r="G446" s="14"/>
      <c r="H446" s="16" t="str">
        <f>IF(OR($D446="",$C446=""),"",ROUND(SUMIFS($J$4:$J445,$C$4:$C445,$C446),10))</f>
        <v/>
      </c>
      <c r="I446" s="15" t="str">
        <f>IF(OR($D446="",$C446=""),"",ROUND(SUMIFS($K$4:$K445,$C$4:$C445,$C446),8))</f>
        <v/>
      </c>
      <c r="J446" s="16" t="str">
        <f>IF(OR($D446="",$C446=""),"",IF(OR($D446="Buy",$D446="Reward"),SUM($E446),IF(OR($D446="Sell",$D446="Fee"),-SUM($E446),0)))</f>
        <v/>
      </c>
      <c r="K446" s="17" t="str">
        <f>IF(OR($D446="",$C446=""),"",IF($D446="Sell",IF(SUM($H446)&gt;0,-SUM($I446)*IF(SUM($E446)&gt;SUM($H446),SUM($H446),SUM($E446))/SUM($H446),-SUM($I446)),IF(OR($D446="Buy",$D446="Reward"),SUM($F446)+SUM($G446),0)))</f>
        <v/>
      </c>
      <c r="L446" s="17" t="str">
        <f>IF(OR($C446="",$D446&lt;&gt;"Sell"),"",IF(SUM($H446)&gt;0,SUM($F446)-SUM($G446)-SUM($I446)*IF(SUM($E446)&gt;SUM($H446),SUM($H446),SUM($E446))/SUM($H446),""))</f>
        <v/>
      </c>
      <c r="M446" s="20" t="str">
        <f>IF($D446="","",IF($C446="","Missing coin",IF(AND($D446&lt;&gt;"Buy",$D446&lt;&gt;"Sell",$D446&lt;&gt;"Fee",$D446&lt;&gt;"Reward",$D446&lt;&gt;"Transfer"),"Unknown type",IF(SUM($E446)&lt;=0,"Missing quantity",IF(COUNTIF('Portfolio'!$A$9:$A$58,$C446)=0,"Coin missing from the Portfolio tab",IF(AND($D446="Sell",SUM($E446)&gt;SUM($H446)+0.000000000001),"Sale larger than holdings",IF(AND($D446="Fee",SUM($E446)&gt;SUM($H446)+0.000000000001),"Fee larger than holdings",IF(AND(OR($D446="Buy",$D446="Sell"),SUM($F446)&lt;=0),"Missing amount",IF(AND(ISNUMBER($A446),SUM($A446)&lt;MAX($A$4:$A445)),"Date out of chronological order","OK")))))))))</f>
        <v/>
      </c>
    </row>
    <row r="447" spans="1:13" x14ac:dyDescent="0.25">
      <c r="A447" s="21"/>
      <c r="B447" s="13"/>
      <c r="C447" s="13"/>
      <c r="D447" s="13"/>
      <c r="E447" s="22"/>
      <c r="F447" s="14"/>
      <c r="G447" s="14"/>
      <c r="H447" s="16" t="str">
        <f>IF(OR($D447="",$C447=""),"",ROUND(SUMIFS($J$4:$J446,$C$4:$C446,$C447),10))</f>
        <v/>
      </c>
      <c r="I447" s="15" t="str">
        <f>IF(OR($D447="",$C447=""),"",ROUND(SUMIFS($K$4:$K446,$C$4:$C446,$C447),8))</f>
        <v/>
      </c>
      <c r="J447" s="16" t="str">
        <f>IF(OR($D447="",$C447=""),"",IF(OR($D447="Buy",$D447="Reward"),SUM($E447),IF(OR($D447="Sell",$D447="Fee"),-SUM($E447),0)))</f>
        <v/>
      </c>
      <c r="K447" s="17" t="str">
        <f>IF(OR($D447="",$C447=""),"",IF($D447="Sell",IF(SUM($H447)&gt;0,-SUM($I447)*IF(SUM($E447)&gt;SUM($H447),SUM($H447),SUM($E447))/SUM($H447),-SUM($I447)),IF(OR($D447="Buy",$D447="Reward"),SUM($F447)+SUM($G447),0)))</f>
        <v/>
      </c>
      <c r="L447" s="17" t="str">
        <f>IF(OR($C447="",$D447&lt;&gt;"Sell"),"",IF(SUM($H447)&gt;0,SUM($F447)-SUM($G447)-SUM($I447)*IF(SUM($E447)&gt;SUM($H447),SUM($H447),SUM($E447))/SUM($H447),""))</f>
        <v/>
      </c>
      <c r="M447" s="20" t="str">
        <f>IF($D447="","",IF($C447="","Missing coin",IF(AND($D447&lt;&gt;"Buy",$D447&lt;&gt;"Sell",$D447&lt;&gt;"Fee",$D447&lt;&gt;"Reward",$D447&lt;&gt;"Transfer"),"Unknown type",IF(SUM($E447)&lt;=0,"Missing quantity",IF(COUNTIF('Portfolio'!$A$9:$A$58,$C447)=0,"Coin missing from the Portfolio tab",IF(AND($D447="Sell",SUM($E447)&gt;SUM($H447)+0.000000000001),"Sale larger than holdings",IF(AND($D447="Fee",SUM($E447)&gt;SUM($H447)+0.000000000001),"Fee larger than holdings",IF(AND(OR($D447="Buy",$D447="Sell"),SUM($F447)&lt;=0),"Missing amount",IF(AND(ISNUMBER($A447),SUM($A447)&lt;MAX($A$4:$A446)),"Date out of chronological order","OK")))))))))</f>
        <v/>
      </c>
    </row>
    <row r="448" spans="1:13" x14ac:dyDescent="0.25">
      <c r="A448" s="21"/>
      <c r="B448" s="13"/>
      <c r="C448" s="13"/>
      <c r="D448" s="13"/>
      <c r="E448" s="22"/>
      <c r="F448" s="14"/>
      <c r="G448" s="14"/>
      <c r="H448" s="16" t="str">
        <f>IF(OR($D448="",$C448=""),"",ROUND(SUMIFS($J$4:$J447,$C$4:$C447,$C448),10))</f>
        <v/>
      </c>
      <c r="I448" s="15" t="str">
        <f>IF(OR($D448="",$C448=""),"",ROUND(SUMIFS($K$4:$K447,$C$4:$C447,$C448),8))</f>
        <v/>
      </c>
      <c r="J448" s="16" t="str">
        <f>IF(OR($D448="",$C448=""),"",IF(OR($D448="Buy",$D448="Reward"),SUM($E448),IF(OR($D448="Sell",$D448="Fee"),-SUM($E448),0)))</f>
        <v/>
      </c>
      <c r="K448" s="17" t="str">
        <f>IF(OR($D448="",$C448=""),"",IF($D448="Sell",IF(SUM($H448)&gt;0,-SUM($I448)*IF(SUM($E448)&gt;SUM($H448),SUM($H448),SUM($E448))/SUM($H448),-SUM($I448)),IF(OR($D448="Buy",$D448="Reward"),SUM($F448)+SUM($G448),0)))</f>
        <v/>
      </c>
      <c r="L448" s="17" t="str">
        <f>IF(OR($C448="",$D448&lt;&gt;"Sell"),"",IF(SUM($H448)&gt;0,SUM($F448)-SUM($G448)-SUM($I448)*IF(SUM($E448)&gt;SUM($H448),SUM($H448),SUM($E448))/SUM($H448),""))</f>
        <v/>
      </c>
      <c r="M448" s="20" t="str">
        <f>IF($D448="","",IF($C448="","Missing coin",IF(AND($D448&lt;&gt;"Buy",$D448&lt;&gt;"Sell",$D448&lt;&gt;"Fee",$D448&lt;&gt;"Reward",$D448&lt;&gt;"Transfer"),"Unknown type",IF(SUM($E448)&lt;=0,"Missing quantity",IF(COUNTIF('Portfolio'!$A$9:$A$58,$C448)=0,"Coin missing from the Portfolio tab",IF(AND($D448="Sell",SUM($E448)&gt;SUM($H448)+0.000000000001),"Sale larger than holdings",IF(AND($D448="Fee",SUM($E448)&gt;SUM($H448)+0.000000000001),"Fee larger than holdings",IF(AND(OR($D448="Buy",$D448="Sell"),SUM($F448)&lt;=0),"Missing amount",IF(AND(ISNUMBER($A448),SUM($A448)&lt;MAX($A$4:$A447)),"Date out of chronological order","OK")))))))))</f>
        <v/>
      </c>
    </row>
    <row r="449" spans="1:13" x14ac:dyDescent="0.25">
      <c r="A449" s="21"/>
      <c r="B449" s="13"/>
      <c r="C449" s="13"/>
      <c r="D449" s="13"/>
      <c r="E449" s="22"/>
      <c r="F449" s="14"/>
      <c r="G449" s="14"/>
      <c r="H449" s="16" t="str">
        <f>IF(OR($D449="",$C449=""),"",ROUND(SUMIFS($J$4:$J448,$C$4:$C448,$C449),10))</f>
        <v/>
      </c>
      <c r="I449" s="15" t="str">
        <f>IF(OR($D449="",$C449=""),"",ROUND(SUMIFS($K$4:$K448,$C$4:$C448,$C449),8))</f>
        <v/>
      </c>
      <c r="J449" s="16" t="str">
        <f>IF(OR($D449="",$C449=""),"",IF(OR($D449="Buy",$D449="Reward"),SUM($E449),IF(OR($D449="Sell",$D449="Fee"),-SUM($E449),0)))</f>
        <v/>
      </c>
      <c r="K449" s="17" t="str">
        <f>IF(OR($D449="",$C449=""),"",IF($D449="Sell",IF(SUM($H449)&gt;0,-SUM($I449)*IF(SUM($E449)&gt;SUM($H449),SUM($H449),SUM($E449))/SUM($H449),-SUM($I449)),IF(OR($D449="Buy",$D449="Reward"),SUM($F449)+SUM($G449),0)))</f>
        <v/>
      </c>
      <c r="L449" s="17" t="str">
        <f>IF(OR($C449="",$D449&lt;&gt;"Sell"),"",IF(SUM($H449)&gt;0,SUM($F449)-SUM($G449)-SUM($I449)*IF(SUM($E449)&gt;SUM($H449),SUM($H449),SUM($E449))/SUM($H449),""))</f>
        <v/>
      </c>
      <c r="M449" s="20" t="str">
        <f>IF($D449="","",IF($C449="","Missing coin",IF(AND($D449&lt;&gt;"Buy",$D449&lt;&gt;"Sell",$D449&lt;&gt;"Fee",$D449&lt;&gt;"Reward",$D449&lt;&gt;"Transfer"),"Unknown type",IF(SUM($E449)&lt;=0,"Missing quantity",IF(COUNTIF('Portfolio'!$A$9:$A$58,$C449)=0,"Coin missing from the Portfolio tab",IF(AND($D449="Sell",SUM($E449)&gt;SUM($H449)+0.000000000001),"Sale larger than holdings",IF(AND($D449="Fee",SUM($E449)&gt;SUM($H449)+0.000000000001),"Fee larger than holdings",IF(AND(OR($D449="Buy",$D449="Sell"),SUM($F449)&lt;=0),"Missing amount",IF(AND(ISNUMBER($A449),SUM($A449)&lt;MAX($A$4:$A448)),"Date out of chronological order","OK")))))))))</f>
        <v/>
      </c>
    </row>
    <row r="450" spans="1:13" x14ac:dyDescent="0.25">
      <c r="A450" s="21"/>
      <c r="B450" s="13"/>
      <c r="C450" s="13"/>
      <c r="D450" s="13"/>
      <c r="E450" s="22"/>
      <c r="F450" s="14"/>
      <c r="G450" s="14"/>
      <c r="H450" s="16" t="str">
        <f>IF(OR($D450="",$C450=""),"",ROUND(SUMIFS($J$4:$J449,$C$4:$C449,$C450),10))</f>
        <v/>
      </c>
      <c r="I450" s="15" t="str">
        <f>IF(OR($D450="",$C450=""),"",ROUND(SUMIFS($K$4:$K449,$C$4:$C449,$C450),8))</f>
        <v/>
      </c>
      <c r="J450" s="16" t="str">
        <f>IF(OR($D450="",$C450=""),"",IF(OR($D450="Buy",$D450="Reward"),SUM($E450),IF(OR($D450="Sell",$D450="Fee"),-SUM($E450),0)))</f>
        <v/>
      </c>
      <c r="K450" s="17" t="str">
        <f>IF(OR($D450="",$C450=""),"",IF($D450="Sell",IF(SUM($H450)&gt;0,-SUM($I450)*IF(SUM($E450)&gt;SUM($H450),SUM($H450),SUM($E450))/SUM($H450),-SUM($I450)),IF(OR($D450="Buy",$D450="Reward"),SUM($F450)+SUM($G450),0)))</f>
        <v/>
      </c>
      <c r="L450" s="17" t="str">
        <f>IF(OR($C450="",$D450&lt;&gt;"Sell"),"",IF(SUM($H450)&gt;0,SUM($F450)-SUM($G450)-SUM($I450)*IF(SUM($E450)&gt;SUM($H450),SUM($H450),SUM($E450))/SUM($H450),""))</f>
        <v/>
      </c>
      <c r="M450" s="20" t="str">
        <f>IF($D450="","",IF($C450="","Missing coin",IF(AND($D450&lt;&gt;"Buy",$D450&lt;&gt;"Sell",$D450&lt;&gt;"Fee",$D450&lt;&gt;"Reward",$D450&lt;&gt;"Transfer"),"Unknown type",IF(SUM($E450)&lt;=0,"Missing quantity",IF(COUNTIF('Portfolio'!$A$9:$A$58,$C450)=0,"Coin missing from the Portfolio tab",IF(AND($D450="Sell",SUM($E450)&gt;SUM($H450)+0.000000000001),"Sale larger than holdings",IF(AND($D450="Fee",SUM($E450)&gt;SUM($H450)+0.000000000001),"Fee larger than holdings",IF(AND(OR($D450="Buy",$D450="Sell"),SUM($F450)&lt;=0),"Missing amount",IF(AND(ISNUMBER($A450),SUM($A450)&lt;MAX($A$4:$A449)),"Date out of chronological order","OK")))))))))</f>
        <v/>
      </c>
    </row>
    <row r="451" spans="1:13" x14ac:dyDescent="0.25">
      <c r="A451" s="21"/>
      <c r="B451" s="13"/>
      <c r="C451" s="13"/>
      <c r="D451" s="13"/>
      <c r="E451" s="22"/>
      <c r="F451" s="14"/>
      <c r="G451" s="14"/>
      <c r="H451" s="16" t="str">
        <f>IF(OR($D451="",$C451=""),"",ROUND(SUMIFS($J$4:$J450,$C$4:$C450,$C451),10))</f>
        <v/>
      </c>
      <c r="I451" s="15" t="str">
        <f>IF(OR($D451="",$C451=""),"",ROUND(SUMIFS($K$4:$K450,$C$4:$C450,$C451),8))</f>
        <v/>
      </c>
      <c r="J451" s="16" t="str">
        <f>IF(OR($D451="",$C451=""),"",IF(OR($D451="Buy",$D451="Reward"),SUM($E451),IF(OR($D451="Sell",$D451="Fee"),-SUM($E451),0)))</f>
        <v/>
      </c>
      <c r="K451" s="17" t="str">
        <f>IF(OR($D451="",$C451=""),"",IF($D451="Sell",IF(SUM($H451)&gt;0,-SUM($I451)*IF(SUM($E451)&gt;SUM($H451),SUM($H451),SUM($E451))/SUM($H451),-SUM($I451)),IF(OR($D451="Buy",$D451="Reward"),SUM($F451)+SUM($G451),0)))</f>
        <v/>
      </c>
      <c r="L451" s="17" t="str">
        <f>IF(OR($C451="",$D451&lt;&gt;"Sell"),"",IF(SUM($H451)&gt;0,SUM($F451)-SUM($G451)-SUM($I451)*IF(SUM($E451)&gt;SUM($H451),SUM($H451),SUM($E451))/SUM($H451),""))</f>
        <v/>
      </c>
      <c r="M451" s="20" t="str">
        <f>IF($D451="","",IF($C451="","Missing coin",IF(AND($D451&lt;&gt;"Buy",$D451&lt;&gt;"Sell",$D451&lt;&gt;"Fee",$D451&lt;&gt;"Reward",$D451&lt;&gt;"Transfer"),"Unknown type",IF(SUM($E451)&lt;=0,"Missing quantity",IF(COUNTIF('Portfolio'!$A$9:$A$58,$C451)=0,"Coin missing from the Portfolio tab",IF(AND($D451="Sell",SUM($E451)&gt;SUM($H451)+0.000000000001),"Sale larger than holdings",IF(AND($D451="Fee",SUM($E451)&gt;SUM($H451)+0.000000000001),"Fee larger than holdings",IF(AND(OR($D451="Buy",$D451="Sell"),SUM($F451)&lt;=0),"Missing amount",IF(AND(ISNUMBER($A451),SUM($A451)&lt;MAX($A$4:$A450)),"Date out of chronological order","OK")))))))))</f>
        <v/>
      </c>
    </row>
    <row r="452" spans="1:13" x14ac:dyDescent="0.25">
      <c r="A452" s="21"/>
      <c r="B452" s="13"/>
      <c r="C452" s="13"/>
      <c r="D452" s="13"/>
      <c r="E452" s="22"/>
      <c r="F452" s="14"/>
      <c r="G452" s="14"/>
      <c r="H452" s="16" t="str">
        <f>IF(OR($D452="",$C452=""),"",ROUND(SUMIFS($J$4:$J451,$C$4:$C451,$C452),10))</f>
        <v/>
      </c>
      <c r="I452" s="15" t="str">
        <f>IF(OR($D452="",$C452=""),"",ROUND(SUMIFS($K$4:$K451,$C$4:$C451,$C452),8))</f>
        <v/>
      </c>
      <c r="J452" s="16" t="str">
        <f>IF(OR($D452="",$C452=""),"",IF(OR($D452="Buy",$D452="Reward"),SUM($E452),IF(OR($D452="Sell",$D452="Fee"),-SUM($E452),0)))</f>
        <v/>
      </c>
      <c r="K452" s="17" t="str">
        <f>IF(OR($D452="",$C452=""),"",IF($D452="Sell",IF(SUM($H452)&gt;0,-SUM($I452)*IF(SUM($E452)&gt;SUM($H452),SUM($H452),SUM($E452))/SUM($H452),-SUM($I452)),IF(OR($D452="Buy",$D452="Reward"),SUM($F452)+SUM($G452),0)))</f>
        <v/>
      </c>
      <c r="L452" s="17" t="str">
        <f>IF(OR($C452="",$D452&lt;&gt;"Sell"),"",IF(SUM($H452)&gt;0,SUM($F452)-SUM($G452)-SUM($I452)*IF(SUM($E452)&gt;SUM($H452),SUM($H452),SUM($E452))/SUM($H452),""))</f>
        <v/>
      </c>
      <c r="M452" s="20" t="str">
        <f>IF($D452="","",IF($C452="","Missing coin",IF(AND($D452&lt;&gt;"Buy",$D452&lt;&gt;"Sell",$D452&lt;&gt;"Fee",$D452&lt;&gt;"Reward",$D452&lt;&gt;"Transfer"),"Unknown type",IF(SUM($E452)&lt;=0,"Missing quantity",IF(COUNTIF('Portfolio'!$A$9:$A$58,$C452)=0,"Coin missing from the Portfolio tab",IF(AND($D452="Sell",SUM($E452)&gt;SUM($H452)+0.000000000001),"Sale larger than holdings",IF(AND($D452="Fee",SUM($E452)&gt;SUM($H452)+0.000000000001),"Fee larger than holdings",IF(AND(OR($D452="Buy",$D452="Sell"),SUM($F452)&lt;=0),"Missing amount",IF(AND(ISNUMBER($A452),SUM($A452)&lt;MAX($A$4:$A451)),"Date out of chronological order","OK")))))))))</f>
        <v/>
      </c>
    </row>
    <row r="453" spans="1:13" x14ac:dyDescent="0.25">
      <c r="A453" s="21"/>
      <c r="B453" s="13"/>
      <c r="C453" s="13"/>
      <c r="D453" s="13"/>
      <c r="E453" s="22"/>
      <c r="F453" s="14"/>
      <c r="G453" s="14"/>
      <c r="H453" s="16" t="str">
        <f>IF(OR($D453="",$C453=""),"",ROUND(SUMIFS($J$4:$J452,$C$4:$C452,$C453),10))</f>
        <v/>
      </c>
      <c r="I453" s="15" t="str">
        <f>IF(OR($D453="",$C453=""),"",ROUND(SUMIFS($K$4:$K452,$C$4:$C452,$C453),8))</f>
        <v/>
      </c>
      <c r="J453" s="16" t="str">
        <f>IF(OR($D453="",$C453=""),"",IF(OR($D453="Buy",$D453="Reward"),SUM($E453),IF(OR($D453="Sell",$D453="Fee"),-SUM($E453),0)))</f>
        <v/>
      </c>
      <c r="K453" s="17" t="str">
        <f>IF(OR($D453="",$C453=""),"",IF($D453="Sell",IF(SUM($H453)&gt;0,-SUM($I453)*IF(SUM($E453)&gt;SUM($H453),SUM($H453),SUM($E453))/SUM($H453),-SUM($I453)),IF(OR($D453="Buy",$D453="Reward"),SUM($F453)+SUM($G453),0)))</f>
        <v/>
      </c>
      <c r="L453" s="17" t="str">
        <f>IF(OR($C453="",$D453&lt;&gt;"Sell"),"",IF(SUM($H453)&gt;0,SUM($F453)-SUM($G453)-SUM($I453)*IF(SUM($E453)&gt;SUM($H453),SUM($H453),SUM($E453))/SUM($H453),""))</f>
        <v/>
      </c>
      <c r="M453" s="20" t="str">
        <f>IF($D453="","",IF($C453="","Missing coin",IF(AND($D453&lt;&gt;"Buy",$D453&lt;&gt;"Sell",$D453&lt;&gt;"Fee",$D453&lt;&gt;"Reward",$D453&lt;&gt;"Transfer"),"Unknown type",IF(SUM($E453)&lt;=0,"Missing quantity",IF(COUNTIF('Portfolio'!$A$9:$A$58,$C453)=0,"Coin missing from the Portfolio tab",IF(AND($D453="Sell",SUM($E453)&gt;SUM($H453)+0.000000000001),"Sale larger than holdings",IF(AND($D453="Fee",SUM($E453)&gt;SUM($H453)+0.000000000001),"Fee larger than holdings",IF(AND(OR($D453="Buy",$D453="Sell"),SUM($F453)&lt;=0),"Missing amount",IF(AND(ISNUMBER($A453),SUM($A453)&lt;MAX($A$4:$A452)),"Date out of chronological order","OK")))))))))</f>
        <v/>
      </c>
    </row>
    <row r="454" spans="1:13" x14ac:dyDescent="0.25">
      <c r="A454" s="21"/>
      <c r="B454" s="13"/>
      <c r="C454" s="13"/>
      <c r="D454" s="13"/>
      <c r="E454" s="22"/>
      <c r="F454" s="14"/>
      <c r="G454" s="14"/>
      <c r="H454" s="16" t="str">
        <f>IF(OR($D454="",$C454=""),"",ROUND(SUMIFS($J$4:$J453,$C$4:$C453,$C454),10))</f>
        <v/>
      </c>
      <c r="I454" s="15" t="str">
        <f>IF(OR($D454="",$C454=""),"",ROUND(SUMIFS($K$4:$K453,$C$4:$C453,$C454),8))</f>
        <v/>
      </c>
      <c r="J454" s="16" t="str">
        <f>IF(OR($D454="",$C454=""),"",IF(OR($D454="Buy",$D454="Reward"),SUM($E454),IF(OR($D454="Sell",$D454="Fee"),-SUM($E454),0)))</f>
        <v/>
      </c>
      <c r="K454" s="17" t="str">
        <f>IF(OR($D454="",$C454=""),"",IF($D454="Sell",IF(SUM($H454)&gt;0,-SUM($I454)*IF(SUM($E454)&gt;SUM($H454),SUM($H454),SUM($E454))/SUM($H454),-SUM($I454)),IF(OR($D454="Buy",$D454="Reward"),SUM($F454)+SUM($G454),0)))</f>
        <v/>
      </c>
      <c r="L454" s="17" t="str">
        <f>IF(OR($C454="",$D454&lt;&gt;"Sell"),"",IF(SUM($H454)&gt;0,SUM($F454)-SUM($G454)-SUM($I454)*IF(SUM($E454)&gt;SUM($H454),SUM($H454),SUM($E454))/SUM($H454),""))</f>
        <v/>
      </c>
      <c r="M454" s="20" t="str">
        <f>IF($D454="","",IF($C454="","Missing coin",IF(AND($D454&lt;&gt;"Buy",$D454&lt;&gt;"Sell",$D454&lt;&gt;"Fee",$D454&lt;&gt;"Reward",$D454&lt;&gt;"Transfer"),"Unknown type",IF(SUM($E454)&lt;=0,"Missing quantity",IF(COUNTIF('Portfolio'!$A$9:$A$58,$C454)=0,"Coin missing from the Portfolio tab",IF(AND($D454="Sell",SUM($E454)&gt;SUM($H454)+0.000000000001),"Sale larger than holdings",IF(AND($D454="Fee",SUM($E454)&gt;SUM($H454)+0.000000000001),"Fee larger than holdings",IF(AND(OR($D454="Buy",$D454="Sell"),SUM($F454)&lt;=0),"Missing amount",IF(AND(ISNUMBER($A454),SUM($A454)&lt;MAX($A$4:$A453)),"Date out of chronological order","OK")))))))))</f>
        <v/>
      </c>
    </row>
    <row r="455" spans="1:13" x14ac:dyDescent="0.25">
      <c r="A455" s="21"/>
      <c r="B455" s="13"/>
      <c r="C455" s="13"/>
      <c r="D455" s="13"/>
      <c r="E455" s="22"/>
      <c r="F455" s="14"/>
      <c r="G455" s="14"/>
      <c r="H455" s="16" t="str">
        <f>IF(OR($D455="",$C455=""),"",ROUND(SUMIFS($J$4:$J454,$C$4:$C454,$C455),10))</f>
        <v/>
      </c>
      <c r="I455" s="15" t="str">
        <f>IF(OR($D455="",$C455=""),"",ROUND(SUMIFS($K$4:$K454,$C$4:$C454,$C455),8))</f>
        <v/>
      </c>
      <c r="J455" s="16" t="str">
        <f>IF(OR($D455="",$C455=""),"",IF(OR($D455="Buy",$D455="Reward"),SUM($E455),IF(OR($D455="Sell",$D455="Fee"),-SUM($E455),0)))</f>
        <v/>
      </c>
      <c r="K455" s="17" t="str">
        <f>IF(OR($D455="",$C455=""),"",IF($D455="Sell",IF(SUM($H455)&gt;0,-SUM($I455)*IF(SUM($E455)&gt;SUM($H455),SUM($H455),SUM($E455))/SUM($H455),-SUM($I455)),IF(OR($D455="Buy",$D455="Reward"),SUM($F455)+SUM($G455),0)))</f>
        <v/>
      </c>
      <c r="L455" s="17" t="str">
        <f>IF(OR($C455="",$D455&lt;&gt;"Sell"),"",IF(SUM($H455)&gt;0,SUM($F455)-SUM($G455)-SUM($I455)*IF(SUM($E455)&gt;SUM($H455),SUM($H455),SUM($E455))/SUM($H455),""))</f>
        <v/>
      </c>
      <c r="M455" s="20" t="str">
        <f>IF($D455="","",IF($C455="","Missing coin",IF(AND($D455&lt;&gt;"Buy",$D455&lt;&gt;"Sell",$D455&lt;&gt;"Fee",$D455&lt;&gt;"Reward",$D455&lt;&gt;"Transfer"),"Unknown type",IF(SUM($E455)&lt;=0,"Missing quantity",IF(COUNTIF('Portfolio'!$A$9:$A$58,$C455)=0,"Coin missing from the Portfolio tab",IF(AND($D455="Sell",SUM($E455)&gt;SUM($H455)+0.000000000001),"Sale larger than holdings",IF(AND($D455="Fee",SUM($E455)&gt;SUM($H455)+0.000000000001),"Fee larger than holdings",IF(AND(OR($D455="Buy",$D455="Sell"),SUM($F455)&lt;=0),"Missing amount",IF(AND(ISNUMBER($A455),SUM($A455)&lt;MAX($A$4:$A454)),"Date out of chronological order","OK")))))))))</f>
        <v/>
      </c>
    </row>
    <row r="456" spans="1:13" x14ac:dyDescent="0.25">
      <c r="A456" s="21"/>
      <c r="B456" s="13"/>
      <c r="C456" s="13"/>
      <c r="D456" s="13"/>
      <c r="E456" s="22"/>
      <c r="F456" s="14"/>
      <c r="G456" s="14"/>
      <c r="H456" s="16" t="str">
        <f>IF(OR($D456="",$C456=""),"",ROUND(SUMIFS($J$4:$J455,$C$4:$C455,$C456),10))</f>
        <v/>
      </c>
      <c r="I456" s="15" t="str">
        <f>IF(OR($D456="",$C456=""),"",ROUND(SUMIFS($K$4:$K455,$C$4:$C455,$C456),8))</f>
        <v/>
      </c>
      <c r="J456" s="16" t="str">
        <f>IF(OR($D456="",$C456=""),"",IF(OR($D456="Buy",$D456="Reward"),SUM($E456),IF(OR($D456="Sell",$D456="Fee"),-SUM($E456),0)))</f>
        <v/>
      </c>
      <c r="K456" s="17" t="str">
        <f>IF(OR($D456="",$C456=""),"",IF($D456="Sell",IF(SUM($H456)&gt;0,-SUM($I456)*IF(SUM($E456)&gt;SUM($H456),SUM($H456),SUM($E456))/SUM($H456),-SUM($I456)),IF(OR($D456="Buy",$D456="Reward"),SUM($F456)+SUM($G456),0)))</f>
        <v/>
      </c>
      <c r="L456" s="17" t="str">
        <f>IF(OR($C456="",$D456&lt;&gt;"Sell"),"",IF(SUM($H456)&gt;0,SUM($F456)-SUM($G456)-SUM($I456)*IF(SUM($E456)&gt;SUM($H456),SUM($H456),SUM($E456))/SUM($H456),""))</f>
        <v/>
      </c>
      <c r="M456" s="20" t="str">
        <f>IF($D456="","",IF($C456="","Missing coin",IF(AND($D456&lt;&gt;"Buy",$D456&lt;&gt;"Sell",$D456&lt;&gt;"Fee",$D456&lt;&gt;"Reward",$D456&lt;&gt;"Transfer"),"Unknown type",IF(SUM($E456)&lt;=0,"Missing quantity",IF(COUNTIF('Portfolio'!$A$9:$A$58,$C456)=0,"Coin missing from the Portfolio tab",IF(AND($D456="Sell",SUM($E456)&gt;SUM($H456)+0.000000000001),"Sale larger than holdings",IF(AND($D456="Fee",SUM($E456)&gt;SUM($H456)+0.000000000001),"Fee larger than holdings",IF(AND(OR($D456="Buy",$D456="Sell"),SUM($F456)&lt;=0),"Missing amount",IF(AND(ISNUMBER($A456),SUM($A456)&lt;MAX($A$4:$A455)),"Date out of chronological order","OK")))))))))</f>
        <v/>
      </c>
    </row>
    <row r="457" spans="1:13" x14ac:dyDescent="0.25">
      <c r="A457" s="21"/>
      <c r="B457" s="13"/>
      <c r="C457" s="13"/>
      <c r="D457" s="13"/>
      <c r="E457" s="22"/>
      <c r="F457" s="14"/>
      <c r="G457" s="14"/>
      <c r="H457" s="16" t="str">
        <f>IF(OR($D457="",$C457=""),"",ROUND(SUMIFS($J$4:$J456,$C$4:$C456,$C457),10))</f>
        <v/>
      </c>
      <c r="I457" s="15" t="str">
        <f>IF(OR($D457="",$C457=""),"",ROUND(SUMIFS($K$4:$K456,$C$4:$C456,$C457),8))</f>
        <v/>
      </c>
      <c r="J457" s="16" t="str">
        <f>IF(OR($D457="",$C457=""),"",IF(OR($D457="Buy",$D457="Reward"),SUM($E457),IF(OR($D457="Sell",$D457="Fee"),-SUM($E457),0)))</f>
        <v/>
      </c>
      <c r="K457" s="17" t="str">
        <f>IF(OR($D457="",$C457=""),"",IF($D457="Sell",IF(SUM($H457)&gt;0,-SUM($I457)*IF(SUM($E457)&gt;SUM($H457),SUM($H457),SUM($E457))/SUM($H457),-SUM($I457)),IF(OR($D457="Buy",$D457="Reward"),SUM($F457)+SUM($G457),0)))</f>
        <v/>
      </c>
      <c r="L457" s="17" t="str">
        <f>IF(OR($C457="",$D457&lt;&gt;"Sell"),"",IF(SUM($H457)&gt;0,SUM($F457)-SUM($G457)-SUM($I457)*IF(SUM($E457)&gt;SUM($H457),SUM($H457),SUM($E457))/SUM($H457),""))</f>
        <v/>
      </c>
      <c r="M457" s="20" t="str">
        <f>IF($D457="","",IF($C457="","Missing coin",IF(AND($D457&lt;&gt;"Buy",$D457&lt;&gt;"Sell",$D457&lt;&gt;"Fee",$D457&lt;&gt;"Reward",$D457&lt;&gt;"Transfer"),"Unknown type",IF(SUM($E457)&lt;=0,"Missing quantity",IF(COUNTIF('Portfolio'!$A$9:$A$58,$C457)=0,"Coin missing from the Portfolio tab",IF(AND($D457="Sell",SUM($E457)&gt;SUM($H457)+0.000000000001),"Sale larger than holdings",IF(AND($D457="Fee",SUM($E457)&gt;SUM($H457)+0.000000000001),"Fee larger than holdings",IF(AND(OR($D457="Buy",$D457="Sell"),SUM($F457)&lt;=0),"Missing amount",IF(AND(ISNUMBER($A457),SUM($A457)&lt;MAX($A$4:$A456)),"Date out of chronological order","OK")))))))))</f>
        <v/>
      </c>
    </row>
    <row r="458" spans="1:13" x14ac:dyDescent="0.25">
      <c r="A458" s="21"/>
      <c r="B458" s="13"/>
      <c r="C458" s="13"/>
      <c r="D458" s="13"/>
      <c r="E458" s="22"/>
      <c r="F458" s="14"/>
      <c r="G458" s="14"/>
      <c r="H458" s="16" t="str">
        <f>IF(OR($D458="",$C458=""),"",ROUND(SUMIFS($J$4:$J457,$C$4:$C457,$C458),10))</f>
        <v/>
      </c>
      <c r="I458" s="15" t="str">
        <f>IF(OR($D458="",$C458=""),"",ROUND(SUMIFS($K$4:$K457,$C$4:$C457,$C458),8))</f>
        <v/>
      </c>
      <c r="J458" s="16" t="str">
        <f>IF(OR($D458="",$C458=""),"",IF(OR($D458="Buy",$D458="Reward"),SUM($E458),IF(OR($D458="Sell",$D458="Fee"),-SUM($E458),0)))</f>
        <v/>
      </c>
      <c r="K458" s="17" t="str">
        <f>IF(OR($D458="",$C458=""),"",IF($D458="Sell",IF(SUM($H458)&gt;0,-SUM($I458)*IF(SUM($E458)&gt;SUM($H458),SUM($H458),SUM($E458))/SUM($H458),-SUM($I458)),IF(OR($D458="Buy",$D458="Reward"),SUM($F458)+SUM($G458),0)))</f>
        <v/>
      </c>
      <c r="L458" s="17" t="str">
        <f>IF(OR($C458="",$D458&lt;&gt;"Sell"),"",IF(SUM($H458)&gt;0,SUM($F458)-SUM($G458)-SUM($I458)*IF(SUM($E458)&gt;SUM($H458),SUM($H458),SUM($E458))/SUM($H458),""))</f>
        <v/>
      </c>
      <c r="M458" s="20" t="str">
        <f>IF($D458="","",IF($C458="","Missing coin",IF(AND($D458&lt;&gt;"Buy",$D458&lt;&gt;"Sell",$D458&lt;&gt;"Fee",$D458&lt;&gt;"Reward",$D458&lt;&gt;"Transfer"),"Unknown type",IF(SUM($E458)&lt;=0,"Missing quantity",IF(COUNTIF('Portfolio'!$A$9:$A$58,$C458)=0,"Coin missing from the Portfolio tab",IF(AND($D458="Sell",SUM($E458)&gt;SUM($H458)+0.000000000001),"Sale larger than holdings",IF(AND($D458="Fee",SUM($E458)&gt;SUM($H458)+0.000000000001),"Fee larger than holdings",IF(AND(OR($D458="Buy",$D458="Sell"),SUM($F458)&lt;=0),"Missing amount",IF(AND(ISNUMBER($A458),SUM($A458)&lt;MAX($A$4:$A457)),"Date out of chronological order","OK")))))))))</f>
        <v/>
      </c>
    </row>
    <row r="459" spans="1:13" x14ac:dyDescent="0.25">
      <c r="A459" s="21"/>
      <c r="B459" s="13"/>
      <c r="C459" s="13"/>
      <c r="D459" s="13"/>
      <c r="E459" s="22"/>
      <c r="F459" s="14"/>
      <c r="G459" s="14"/>
      <c r="H459" s="16" t="str">
        <f>IF(OR($D459="",$C459=""),"",ROUND(SUMIFS($J$4:$J458,$C$4:$C458,$C459),10))</f>
        <v/>
      </c>
      <c r="I459" s="15" t="str">
        <f>IF(OR($D459="",$C459=""),"",ROUND(SUMIFS($K$4:$K458,$C$4:$C458,$C459),8))</f>
        <v/>
      </c>
      <c r="J459" s="16" t="str">
        <f>IF(OR($D459="",$C459=""),"",IF(OR($D459="Buy",$D459="Reward"),SUM($E459),IF(OR($D459="Sell",$D459="Fee"),-SUM($E459),0)))</f>
        <v/>
      </c>
      <c r="K459" s="17" t="str">
        <f>IF(OR($D459="",$C459=""),"",IF($D459="Sell",IF(SUM($H459)&gt;0,-SUM($I459)*IF(SUM($E459)&gt;SUM($H459),SUM($H459),SUM($E459))/SUM($H459),-SUM($I459)),IF(OR($D459="Buy",$D459="Reward"),SUM($F459)+SUM($G459),0)))</f>
        <v/>
      </c>
      <c r="L459" s="17" t="str">
        <f>IF(OR($C459="",$D459&lt;&gt;"Sell"),"",IF(SUM($H459)&gt;0,SUM($F459)-SUM($G459)-SUM($I459)*IF(SUM($E459)&gt;SUM($H459),SUM($H459),SUM($E459))/SUM($H459),""))</f>
        <v/>
      </c>
      <c r="M459" s="20" t="str">
        <f>IF($D459="","",IF($C459="","Missing coin",IF(AND($D459&lt;&gt;"Buy",$D459&lt;&gt;"Sell",$D459&lt;&gt;"Fee",$D459&lt;&gt;"Reward",$D459&lt;&gt;"Transfer"),"Unknown type",IF(SUM($E459)&lt;=0,"Missing quantity",IF(COUNTIF('Portfolio'!$A$9:$A$58,$C459)=0,"Coin missing from the Portfolio tab",IF(AND($D459="Sell",SUM($E459)&gt;SUM($H459)+0.000000000001),"Sale larger than holdings",IF(AND($D459="Fee",SUM($E459)&gt;SUM($H459)+0.000000000001),"Fee larger than holdings",IF(AND(OR($D459="Buy",$D459="Sell"),SUM($F459)&lt;=0),"Missing amount",IF(AND(ISNUMBER($A459),SUM($A459)&lt;MAX($A$4:$A458)),"Date out of chronological order","OK")))))))))</f>
        <v/>
      </c>
    </row>
    <row r="460" spans="1:13" x14ac:dyDescent="0.25">
      <c r="A460" s="21"/>
      <c r="B460" s="13"/>
      <c r="C460" s="13"/>
      <c r="D460" s="13"/>
      <c r="E460" s="22"/>
      <c r="F460" s="14"/>
      <c r="G460" s="14"/>
      <c r="H460" s="16" t="str">
        <f>IF(OR($D460="",$C460=""),"",ROUND(SUMIFS($J$4:$J459,$C$4:$C459,$C460),10))</f>
        <v/>
      </c>
      <c r="I460" s="15" t="str">
        <f>IF(OR($D460="",$C460=""),"",ROUND(SUMIFS($K$4:$K459,$C$4:$C459,$C460),8))</f>
        <v/>
      </c>
      <c r="J460" s="16" t="str">
        <f>IF(OR($D460="",$C460=""),"",IF(OR($D460="Buy",$D460="Reward"),SUM($E460),IF(OR($D460="Sell",$D460="Fee"),-SUM($E460),0)))</f>
        <v/>
      </c>
      <c r="K460" s="17" t="str">
        <f>IF(OR($D460="",$C460=""),"",IF($D460="Sell",IF(SUM($H460)&gt;0,-SUM($I460)*IF(SUM($E460)&gt;SUM($H460),SUM($H460),SUM($E460))/SUM($H460),-SUM($I460)),IF(OR($D460="Buy",$D460="Reward"),SUM($F460)+SUM($G460),0)))</f>
        <v/>
      </c>
      <c r="L460" s="17" t="str">
        <f>IF(OR($C460="",$D460&lt;&gt;"Sell"),"",IF(SUM($H460)&gt;0,SUM($F460)-SUM($G460)-SUM($I460)*IF(SUM($E460)&gt;SUM($H460),SUM($H460),SUM($E460))/SUM($H460),""))</f>
        <v/>
      </c>
      <c r="M460" s="20" t="str">
        <f>IF($D460="","",IF($C460="","Missing coin",IF(AND($D460&lt;&gt;"Buy",$D460&lt;&gt;"Sell",$D460&lt;&gt;"Fee",$D460&lt;&gt;"Reward",$D460&lt;&gt;"Transfer"),"Unknown type",IF(SUM($E460)&lt;=0,"Missing quantity",IF(COUNTIF('Portfolio'!$A$9:$A$58,$C460)=0,"Coin missing from the Portfolio tab",IF(AND($D460="Sell",SUM($E460)&gt;SUM($H460)+0.000000000001),"Sale larger than holdings",IF(AND($D460="Fee",SUM($E460)&gt;SUM($H460)+0.000000000001),"Fee larger than holdings",IF(AND(OR($D460="Buy",$D460="Sell"),SUM($F460)&lt;=0),"Missing amount",IF(AND(ISNUMBER($A460),SUM($A460)&lt;MAX($A$4:$A459)),"Date out of chronological order","OK")))))))))</f>
        <v/>
      </c>
    </row>
    <row r="461" spans="1:13" x14ac:dyDescent="0.25">
      <c r="A461" s="21"/>
      <c r="B461" s="13"/>
      <c r="C461" s="13"/>
      <c r="D461" s="13"/>
      <c r="E461" s="22"/>
      <c r="F461" s="14"/>
      <c r="G461" s="14"/>
      <c r="H461" s="16" t="str">
        <f>IF(OR($D461="",$C461=""),"",ROUND(SUMIFS($J$4:$J460,$C$4:$C460,$C461),10))</f>
        <v/>
      </c>
      <c r="I461" s="15" t="str">
        <f>IF(OR($D461="",$C461=""),"",ROUND(SUMIFS($K$4:$K460,$C$4:$C460,$C461),8))</f>
        <v/>
      </c>
      <c r="J461" s="16" t="str">
        <f>IF(OR($D461="",$C461=""),"",IF(OR($D461="Buy",$D461="Reward"),SUM($E461),IF(OR($D461="Sell",$D461="Fee"),-SUM($E461),0)))</f>
        <v/>
      </c>
      <c r="K461" s="17" t="str">
        <f>IF(OR($D461="",$C461=""),"",IF($D461="Sell",IF(SUM($H461)&gt;0,-SUM($I461)*IF(SUM($E461)&gt;SUM($H461),SUM($H461),SUM($E461))/SUM($H461),-SUM($I461)),IF(OR($D461="Buy",$D461="Reward"),SUM($F461)+SUM($G461),0)))</f>
        <v/>
      </c>
      <c r="L461" s="17" t="str">
        <f>IF(OR($C461="",$D461&lt;&gt;"Sell"),"",IF(SUM($H461)&gt;0,SUM($F461)-SUM($G461)-SUM($I461)*IF(SUM($E461)&gt;SUM($H461),SUM($H461),SUM($E461))/SUM($H461),""))</f>
        <v/>
      </c>
      <c r="M461" s="20" t="str">
        <f>IF($D461="","",IF($C461="","Missing coin",IF(AND($D461&lt;&gt;"Buy",$D461&lt;&gt;"Sell",$D461&lt;&gt;"Fee",$D461&lt;&gt;"Reward",$D461&lt;&gt;"Transfer"),"Unknown type",IF(SUM($E461)&lt;=0,"Missing quantity",IF(COUNTIF('Portfolio'!$A$9:$A$58,$C461)=0,"Coin missing from the Portfolio tab",IF(AND($D461="Sell",SUM($E461)&gt;SUM($H461)+0.000000000001),"Sale larger than holdings",IF(AND($D461="Fee",SUM($E461)&gt;SUM($H461)+0.000000000001),"Fee larger than holdings",IF(AND(OR($D461="Buy",$D461="Sell"),SUM($F461)&lt;=0),"Missing amount",IF(AND(ISNUMBER($A461),SUM($A461)&lt;MAX($A$4:$A460)),"Date out of chronological order","OK")))))))))</f>
        <v/>
      </c>
    </row>
    <row r="462" spans="1:13" x14ac:dyDescent="0.25">
      <c r="A462" s="21"/>
      <c r="B462" s="13"/>
      <c r="C462" s="13"/>
      <c r="D462" s="13"/>
      <c r="E462" s="22"/>
      <c r="F462" s="14"/>
      <c r="G462" s="14"/>
      <c r="H462" s="16" t="str">
        <f>IF(OR($D462="",$C462=""),"",ROUND(SUMIFS($J$4:$J461,$C$4:$C461,$C462),10))</f>
        <v/>
      </c>
      <c r="I462" s="15" t="str">
        <f>IF(OR($D462="",$C462=""),"",ROUND(SUMIFS($K$4:$K461,$C$4:$C461,$C462),8))</f>
        <v/>
      </c>
      <c r="J462" s="16" t="str">
        <f>IF(OR($D462="",$C462=""),"",IF(OR($D462="Buy",$D462="Reward"),SUM($E462),IF(OR($D462="Sell",$D462="Fee"),-SUM($E462),0)))</f>
        <v/>
      </c>
      <c r="K462" s="17" t="str">
        <f>IF(OR($D462="",$C462=""),"",IF($D462="Sell",IF(SUM($H462)&gt;0,-SUM($I462)*IF(SUM($E462)&gt;SUM($H462),SUM($H462),SUM($E462))/SUM($H462),-SUM($I462)),IF(OR($D462="Buy",$D462="Reward"),SUM($F462)+SUM($G462),0)))</f>
        <v/>
      </c>
      <c r="L462" s="17" t="str">
        <f>IF(OR($C462="",$D462&lt;&gt;"Sell"),"",IF(SUM($H462)&gt;0,SUM($F462)-SUM($G462)-SUM($I462)*IF(SUM($E462)&gt;SUM($H462),SUM($H462),SUM($E462))/SUM($H462),""))</f>
        <v/>
      </c>
      <c r="M462" s="20" t="str">
        <f>IF($D462="","",IF($C462="","Missing coin",IF(AND($D462&lt;&gt;"Buy",$D462&lt;&gt;"Sell",$D462&lt;&gt;"Fee",$D462&lt;&gt;"Reward",$D462&lt;&gt;"Transfer"),"Unknown type",IF(SUM($E462)&lt;=0,"Missing quantity",IF(COUNTIF('Portfolio'!$A$9:$A$58,$C462)=0,"Coin missing from the Portfolio tab",IF(AND($D462="Sell",SUM($E462)&gt;SUM($H462)+0.000000000001),"Sale larger than holdings",IF(AND($D462="Fee",SUM($E462)&gt;SUM($H462)+0.000000000001),"Fee larger than holdings",IF(AND(OR($D462="Buy",$D462="Sell"),SUM($F462)&lt;=0),"Missing amount",IF(AND(ISNUMBER($A462),SUM($A462)&lt;MAX($A$4:$A461)),"Date out of chronological order","OK")))))))))</f>
        <v/>
      </c>
    </row>
    <row r="463" spans="1:13" x14ac:dyDescent="0.25">
      <c r="A463" s="21"/>
      <c r="B463" s="13"/>
      <c r="C463" s="13"/>
      <c r="D463" s="13"/>
      <c r="E463" s="22"/>
      <c r="F463" s="14"/>
      <c r="G463" s="14"/>
      <c r="H463" s="16" t="str">
        <f>IF(OR($D463="",$C463=""),"",ROUND(SUMIFS($J$4:$J462,$C$4:$C462,$C463),10))</f>
        <v/>
      </c>
      <c r="I463" s="15" t="str">
        <f>IF(OR($D463="",$C463=""),"",ROUND(SUMIFS($K$4:$K462,$C$4:$C462,$C463),8))</f>
        <v/>
      </c>
      <c r="J463" s="16" t="str">
        <f>IF(OR($D463="",$C463=""),"",IF(OR($D463="Buy",$D463="Reward"),SUM($E463),IF(OR($D463="Sell",$D463="Fee"),-SUM($E463),0)))</f>
        <v/>
      </c>
      <c r="K463" s="17" t="str">
        <f>IF(OR($D463="",$C463=""),"",IF($D463="Sell",IF(SUM($H463)&gt;0,-SUM($I463)*IF(SUM($E463)&gt;SUM($H463),SUM($H463),SUM($E463))/SUM($H463),-SUM($I463)),IF(OR($D463="Buy",$D463="Reward"),SUM($F463)+SUM($G463),0)))</f>
        <v/>
      </c>
      <c r="L463" s="17" t="str">
        <f>IF(OR($C463="",$D463&lt;&gt;"Sell"),"",IF(SUM($H463)&gt;0,SUM($F463)-SUM($G463)-SUM($I463)*IF(SUM($E463)&gt;SUM($H463),SUM($H463),SUM($E463))/SUM($H463),""))</f>
        <v/>
      </c>
      <c r="M463" s="20" t="str">
        <f>IF($D463="","",IF($C463="","Missing coin",IF(AND($D463&lt;&gt;"Buy",$D463&lt;&gt;"Sell",$D463&lt;&gt;"Fee",$D463&lt;&gt;"Reward",$D463&lt;&gt;"Transfer"),"Unknown type",IF(SUM($E463)&lt;=0,"Missing quantity",IF(COUNTIF('Portfolio'!$A$9:$A$58,$C463)=0,"Coin missing from the Portfolio tab",IF(AND($D463="Sell",SUM($E463)&gt;SUM($H463)+0.000000000001),"Sale larger than holdings",IF(AND($D463="Fee",SUM($E463)&gt;SUM($H463)+0.000000000001),"Fee larger than holdings",IF(AND(OR($D463="Buy",$D463="Sell"),SUM($F463)&lt;=0),"Missing amount",IF(AND(ISNUMBER($A463),SUM($A463)&lt;MAX($A$4:$A462)),"Date out of chronological order","OK")))))))))</f>
        <v/>
      </c>
    </row>
    <row r="464" spans="1:13" x14ac:dyDescent="0.25">
      <c r="A464" s="21"/>
      <c r="B464" s="13"/>
      <c r="C464" s="13"/>
      <c r="D464" s="13"/>
      <c r="E464" s="22"/>
      <c r="F464" s="14"/>
      <c r="G464" s="14"/>
      <c r="H464" s="16" t="str">
        <f>IF(OR($D464="",$C464=""),"",ROUND(SUMIFS($J$4:$J463,$C$4:$C463,$C464),10))</f>
        <v/>
      </c>
      <c r="I464" s="15" t="str">
        <f>IF(OR($D464="",$C464=""),"",ROUND(SUMIFS($K$4:$K463,$C$4:$C463,$C464),8))</f>
        <v/>
      </c>
      <c r="J464" s="16" t="str">
        <f>IF(OR($D464="",$C464=""),"",IF(OR($D464="Buy",$D464="Reward"),SUM($E464),IF(OR($D464="Sell",$D464="Fee"),-SUM($E464),0)))</f>
        <v/>
      </c>
      <c r="K464" s="17" t="str">
        <f>IF(OR($D464="",$C464=""),"",IF($D464="Sell",IF(SUM($H464)&gt;0,-SUM($I464)*IF(SUM($E464)&gt;SUM($H464),SUM($H464),SUM($E464))/SUM($H464),-SUM($I464)),IF(OR($D464="Buy",$D464="Reward"),SUM($F464)+SUM($G464),0)))</f>
        <v/>
      </c>
      <c r="L464" s="17" t="str">
        <f>IF(OR($C464="",$D464&lt;&gt;"Sell"),"",IF(SUM($H464)&gt;0,SUM($F464)-SUM($G464)-SUM($I464)*IF(SUM($E464)&gt;SUM($H464),SUM($H464),SUM($E464))/SUM($H464),""))</f>
        <v/>
      </c>
      <c r="M464" s="20" t="str">
        <f>IF($D464="","",IF($C464="","Missing coin",IF(AND($D464&lt;&gt;"Buy",$D464&lt;&gt;"Sell",$D464&lt;&gt;"Fee",$D464&lt;&gt;"Reward",$D464&lt;&gt;"Transfer"),"Unknown type",IF(SUM($E464)&lt;=0,"Missing quantity",IF(COUNTIF('Portfolio'!$A$9:$A$58,$C464)=0,"Coin missing from the Portfolio tab",IF(AND($D464="Sell",SUM($E464)&gt;SUM($H464)+0.000000000001),"Sale larger than holdings",IF(AND($D464="Fee",SUM($E464)&gt;SUM($H464)+0.000000000001),"Fee larger than holdings",IF(AND(OR($D464="Buy",$D464="Sell"),SUM($F464)&lt;=0),"Missing amount",IF(AND(ISNUMBER($A464),SUM($A464)&lt;MAX($A$4:$A463)),"Date out of chronological order","OK")))))))))</f>
        <v/>
      </c>
    </row>
    <row r="465" spans="1:13" x14ac:dyDescent="0.25">
      <c r="A465" s="21"/>
      <c r="B465" s="13"/>
      <c r="C465" s="13"/>
      <c r="D465" s="13"/>
      <c r="E465" s="22"/>
      <c r="F465" s="14"/>
      <c r="G465" s="14"/>
      <c r="H465" s="16" t="str">
        <f>IF(OR($D465="",$C465=""),"",ROUND(SUMIFS($J$4:$J464,$C$4:$C464,$C465),10))</f>
        <v/>
      </c>
      <c r="I465" s="15" t="str">
        <f>IF(OR($D465="",$C465=""),"",ROUND(SUMIFS($K$4:$K464,$C$4:$C464,$C465),8))</f>
        <v/>
      </c>
      <c r="J465" s="16" t="str">
        <f>IF(OR($D465="",$C465=""),"",IF(OR($D465="Buy",$D465="Reward"),SUM($E465),IF(OR($D465="Sell",$D465="Fee"),-SUM($E465),0)))</f>
        <v/>
      </c>
      <c r="K465" s="17" t="str">
        <f>IF(OR($D465="",$C465=""),"",IF($D465="Sell",IF(SUM($H465)&gt;0,-SUM($I465)*IF(SUM($E465)&gt;SUM($H465),SUM($H465),SUM($E465))/SUM($H465),-SUM($I465)),IF(OR($D465="Buy",$D465="Reward"),SUM($F465)+SUM($G465),0)))</f>
        <v/>
      </c>
      <c r="L465" s="17" t="str">
        <f>IF(OR($C465="",$D465&lt;&gt;"Sell"),"",IF(SUM($H465)&gt;0,SUM($F465)-SUM($G465)-SUM($I465)*IF(SUM($E465)&gt;SUM($H465),SUM($H465),SUM($E465))/SUM($H465),""))</f>
        <v/>
      </c>
      <c r="M465" s="20" t="str">
        <f>IF($D465="","",IF($C465="","Missing coin",IF(AND($D465&lt;&gt;"Buy",$D465&lt;&gt;"Sell",$D465&lt;&gt;"Fee",$D465&lt;&gt;"Reward",$D465&lt;&gt;"Transfer"),"Unknown type",IF(SUM($E465)&lt;=0,"Missing quantity",IF(COUNTIF('Portfolio'!$A$9:$A$58,$C465)=0,"Coin missing from the Portfolio tab",IF(AND($D465="Sell",SUM($E465)&gt;SUM($H465)+0.000000000001),"Sale larger than holdings",IF(AND($D465="Fee",SUM($E465)&gt;SUM($H465)+0.000000000001),"Fee larger than holdings",IF(AND(OR($D465="Buy",$D465="Sell"),SUM($F465)&lt;=0),"Missing amount",IF(AND(ISNUMBER($A465),SUM($A465)&lt;MAX($A$4:$A464)),"Date out of chronological order","OK")))))))))</f>
        <v/>
      </c>
    </row>
    <row r="466" spans="1:13" x14ac:dyDescent="0.25">
      <c r="A466" s="21"/>
      <c r="B466" s="13"/>
      <c r="C466" s="13"/>
      <c r="D466" s="13"/>
      <c r="E466" s="22"/>
      <c r="F466" s="14"/>
      <c r="G466" s="14"/>
      <c r="H466" s="16" t="str">
        <f>IF(OR($D466="",$C466=""),"",ROUND(SUMIFS($J$4:$J465,$C$4:$C465,$C466),10))</f>
        <v/>
      </c>
      <c r="I466" s="15" t="str">
        <f>IF(OR($D466="",$C466=""),"",ROUND(SUMIFS($K$4:$K465,$C$4:$C465,$C466),8))</f>
        <v/>
      </c>
      <c r="J466" s="16" t="str">
        <f>IF(OR($D466="",$C466=""),"",IF(OR($D466="Buy",$D466="Reward"),SUM($E466),IF(OR($D466="Sell",$D466="Fee"),-SUM($E466),0)))</f>
        <v/>
      </c>
      <c r="K466" s="17" t="str">
        <f>IF(OR($D466="",$C466=""),"",IF($D466="Sell",IF(SUM($H466)&gt;0,-SUM($I466)*IF(SUM($E466)&gt;SUM($H466),SUM($H466),SUM($E466))/SUM($H466),-SUM($I466)),IF(OR($D466="Buy",$D466="Reward"),SUM($F466)+SUM($G466),0)))</f>
        <v/>
      </c>
      <c r="L466" s="17" t="str">
        <f>IF(OR($C466="",$D466&lt;&gt;"Sell"),"",IF(SUM($H466)&gt;0,SUM($F466)-SUM($G466)-SUM($I466)*IF(SUM($E466)&gt;SUM($H466),SUM($H466),SUM($E466))/SUM($H466),""))</f>
        <v/>
      </c>
      <c r="M466" s="20" t="str">
        <f>IF($D466="","",IF($C466="","Missing coin",IF(AND($D466&lt;&gt;"Buy",$D466&lt;&gt;"Sell",$D466&lt;&gt;"Fee",$D466&lt;&gt;"Reward",$D466&lt;&gt;"Transfer"),"Unknown type",IF(SUM($E466)&lt;=0,"Missing quantity",IF(COUNTIF('Portfolio'!$A$9:$A$58,$C466)=0,"Coin missing from the Portfolio tab",IF(AND($D466="Sell",SUM($E466)&gt;SUM($H466)+0.000000000001),"Sale larger than holdings",IF(AND($D466="Fee",SUM($E466)&gt;SUM($H466)+0.000000000001),"Fee larger than holdings",IF(AND(OR($D466="Buy",$D466="Sell"),SUM($F466)&lt;=0),"Missing amount",IF(AND(ISNUMBER($A466),SUM($A466)&lt;MAX($A$4:$A465)),"Date out of chronological order","OK")))))))))</f>
        <v/>
      </c>
    </row>
    <row r="467" spans="1:13" x14ac:dyDescent="0.25">
      <c r="A467" s="21"/>
      <c r="B467" s="13"/>
      <c r="C467" s="13"/>
      <c r="D467" s="13"/>
      <c r="E467" s="22"/>
      <c r="F467" s="14"/>
      <c r="G467" s="14"/>
      <c r="H467" s="16" t="str">
        <f>IF(OR($D467="",$C467=""),"",ROUND(SUMIFS($J$4:$J466,$C$4:$C466,$C467),10))</f>
        <v/>
      </c>
      <c r="I467" s="15" t="str">
        <f>IF(OR($D467="",$C467=""),"",ROUND(SUMIFS($K$4:$K466,$C$4:$C466,$C467),8))</f>
        <v/>
      </c>
      <c r="J467" s="16" t="str">
        <f>IF(OR($D467="",$C467=""),"",IF(OR($D467="Buy",$D467="Reward"),SUM($E467),IF(OR($D467="Sell",$D467="Fee"),-SUM($E467),0)))</f>
        <v/>
      </c>
      <c r="K467" s="17" t="str">
        <f>IF(OR($D467="",$C467=""),"",IF($D467="Sell",IF(SUM($H467)&gt;0,-SUM($I467)*IF(SUM($E467)&gt;SUM($H467),SUM($H467),SUM($E467))/SUM($H467),-SUM($I467)),IF(OR($D467="Buy",$D467="Reward"),SUM($F467)+SUM($G467),0)))</f>
        <v/>
      </c>
      <c r="L467" s="17" t="str">
        <f>IF(OR($C467="",$D467&lt;&gt;"Sell"),"",IF(SUM($H467)&gt;0,SUM($F467)-SUM($G467)-SUM($I467)*IF(SUM($E467)&gt;SUM($H467),SUM($H467),SUM($E467))/SUM($H467),""))</f>
        <v/>
      </c>
      <c r="M467" s="20" t="str">
        <f>IF($D467="","",IF($C467="","Missing coin",IF(AND($D467&lt;&gt;"Buy",$D467&lt;&gt;"Sell",$D467&lt;&gt;"Fee",$D467&lt;&gt;"Reward",$D467&lt;&gt;"Transfer"),"Unknown type",IF(SUM($E467)&lt;=0,"Missing quantity",IF(COUNTIF('Portfolio'!$A$9:$A$58,$C467)=0,"Coin missing from the Portfolio tab",IF(AND($D467="Sell",SUM($E467)&gt;SUM($H467)+0.000000000001),"Sale larger than holdings",IF(AND($D467="Fee",SUM($E467)&gt;SUM($H467)+0.000000000001),"Fee larger than holdings",IF(AND(OR($D467="Buy",$D467="Sell"),SUM($F467)&lt;=0),"Missing amount",IF(AND(ISNUMBER($A467),SUM($A467)&lt;MAX($A$4:$A466)),"Date out of chronological order","OK")))))))))</f>
        <v/>
      </c>
    </row>
    <row r="468" spans="1:13" x14ac:dyDescent="0.25">
      <c r="A468" s="21"/>
      <c r="B468" s="13"/>
      <c r="C468" s="13"/>
      <c r="D468" s="13"/>
      <c r="E468" s="22"/>
      <c r="F468" s="14"/>
      <c r="G468" s="14"/>
      <c r="H468" s="16" t="str">
        <f>IF(OR($D468="",$C468=""),"",ROUND(SUMIFS($J$4:$J467,$C$4:$C467,$C468),10))</f>
        <v/>
      </c>
      <c r="I468" s="15" t="str">
        <f>IF(OR($D468="",$C468=""),"",ROUND(SUMIFS($K$4:$K467,$C$4:$C467,$C468),8))</f>
        <v/>
      </c>
      <c r="J468" s="16" t="str">
        <f>IF(OR($D468="",$C468=""),"",IF(OR($D468="Buy",$D468="Reward"),SUM($E468),IF(OR($D468="Sell",$D468="Fee"),-SUM($E468),0)))</f>
        <v/>
      </c>
      <c r="K468" s="17" t="str">
        <f>IF(OR($D468="",$C468=""),"",IF($D468="Sell",IF(SUM($H468)&gt;0,-SUM($I468)*IF(SUM($E468)&gt;SUM($H468),SUM($H468),SUM($E468))/SUM($H468),-SUM($I468)),IF(OR($D468="Buy",$D468="Reward"),SUM($F468)+SUM($G468),0)))</f>
        <v/>
      </c>
      <c r="L468" s="17" t="str">
        <f>IF(OR($C468="",$D468&lt;&gt;"Sell"),"",IF(SUM($H468)&gt;0,SUM($F468)-SUM($G468)-SUM($I468)*IF(SUM($E468)&gt;SUM($H468),SUM($H468),SUM($E468))/SUM($H468),""))</f>
        <v/>
      </c>
      <c r="M468" s="20" t="str">
        <f>IF($D468="","",IF($C468="","Missing coin",IF(AND($D468&lt;&gt;"Buy",$D468&lt;&gt;"Sell",$D468&lt;&gt;"Fee",$D468&lt;&gt;"Reward",$D468&lt;&gt;"Transfer"),"Unknown type",IF(SUM($E468)&lt;=0,"Missing quantity",IF(COUNTIF('Portfolio'!$A$9:$A$58,$C468)=0,"Coin missing from the Portfolio tab",IF(AND($D468="Sell",SUM($E468)&gt;SUM($H468)+0.000000000001),"Sale larger than holdings",IF(AND($D468="Fee",SUM($E468)&gt;SUM($H468)+0.000000000001),"Fee larger than holdings",IF(AND(OR($D468="Buy",$D468="Sell"),SUM($F468)&lt;=0),"Missing amount",IF(AND(ISNUMBER($A468),SUM($A468)&lt;MAX($A$4:$A467)),"Date out of chronological order","OK")))))))))</f>
        <v/>
      </c>
    </row>
    <row r="469" spans="1:13" x14ac:dyDescent="0.25">
      <c r="A469" s="21"/>
      <c r="B469" s="13"/>
      <c r="C469" s="13"/>
      <c r="D469" s="13"/>
      <c r="E469" s="22"/>
      <c r="F469" s="14"/>
      <c r="G469" s="14"/>
      <c r="H469" s="16" t="str">
        <f>IF(OR($D469="",$C469=""),"",ROUND(SUMIFS($J$4:$J468,$C$4:$C468,$C469),10))</f>
        <v/>
      </c>
      <c r="I469" s="15" t="str">
        <f>IF(OR($D469="",$C469=""),"",ROUND(SUMIFS($K$4:$K468,$C$4:$C468,$C469),8))</f>
        <v/>
      </c>
      <c r="J469" s="16" t="str">
        <f>IF(OR($D469="",$C469=""),"",IF(OR($D469="Buy",$D469="Reward"),SUM($E469),IF(OR($D469="Sell",$D469="Fee"),-SUM($E469),0)))</f>
        <v/>
      </c>
      <c r="K469" s="17" t="str">
        <f>IF(OR($D469="",$C469=""),"",IF($D469="Sell",IF(SUM($H469)&gt;0,-SUM($I469)*IF(SUM($E469)&gt;SUM($H469),SUM($H469),SUM($E469))/SUM($H469),-SUM($I469)),IF(OR($D469="Buy",$D469="Reward"),SUM($F469)+SUM($G469),0)))</f>
        <v/>
      </c>
      <c r="L469" s="17" t="str">
        <f>IF(OR($C469="",$D469&lt;&gt;"Sell"),"",IF(SUM($H469)&gt;0,SUM($F469)-SUM($G469)-SUM($I469)*IF(SUM($E469)&gt;SUM($H469),SUM($H469),SUM($E469))/SUM($H469),""))</f>
        <v/>
      </c>
      <c r="M469" s="20" t="str">
        <f>IF($D469="","",IF($C469="","Missing coin",IF(AND($D469&lt;&gt;"Buy",$D469&lt;&gt;"Sell",$D469&lt;&gt;"Fee",$D469&lt;&gt;"Reward",$D469&lt;&gt;"Transfer"),"Unknown type",IF(SUM($E469)&lt;=0,"Missing quantity",IF(COUNTIF('Portfolio'!$A$9:$A$58,$C469)=0,"Coin missing from the Portfolio tab",IF(AND($D469="Sell",SUM($E469)&gt;SUM($H469)+0.000000000001),"Sale larger than holdings",IF(AND($D469="Fee",SUM($E469)&gt;SUM($H469)+0.000000000001),"Fee larger than holdings",IF(AND(OR($D469="Buy",$D469="Sell"),SUM($F469)&lt;=0),"Missing amount",IF(AND(ISNUMBER($A469),SUM($A469)&lt;MAX($A$4:$A468)),"Date out of chronological order","OK")))))))))</f>
        <v/>
      </c>
    </row>
    <row r="470" spans="1:13" x14ac:dyDescent="0.25">
      <c r="A470" s="21"/>
      <c r="B470" s="13"/>
      <c r="C470" s="13"/>
      <c r="D470" s="13"/>
      <c r="E470" s="22"/>
      <c r="F470" s="14"/>
      <c r="G470" s="14"/>
      <c r="H470" s="16" t="str">
        <f>IF(OR($D470="",$C470=""),"",ROUND(SUMIFS($J$4:$J469,$C$4:$C469,$C470),10))</f>
        <v/>
      </c>
      <c r="I470" s="15" t="str">
        <f>IF(OR($D470="",$C470=""),"",ROUND(SUMIFS($K$4:$K469,$C$4:$C469,$C470),8))</f>
        <v/>
      </c>
      <c r="J470" s="16" t="str">
        <f>IF(OR($D470="",$C470=""),"",IF(OR($D470="Buy",$D470="Reward"),SUM($E470),IF(OR($D470="Sell",$D470="Fee"),-SUM($E470),0)))</f>
        <v/>
      </c>
      <c r="K470" s="17" t="str">
        <f>IF(OR($D470="",$C470=""),"",IF($D470="Sell",IF(SUM($H470)&gt;0,-SUM($I470)*IF(SUM($E470)&gt;SUM($H470),SUM($H470),SUM($E470))/SUM($H470),-SUM($I470)),IF(OR($D470="Buy",$D470="Reward"),SUM($F470)+SUM($G470),0)))</f>
        <v/>
      </c>
      <c r="L470" s="17" t="str">
        <f>IF(OR($C470="",$D470&lt;&gt;"Sell"),"",IF(SUM($H470)&gt;0,SUM($F470)-SUM($G470)-SUM($I470)*IF(SUM($E470)&gt;SUM($H470),SUM($H470),SUM($E470))/SUM($H470),""))</f>
        <v/>
      </c>
      <c r="M470" s="20" t="str">
        <f>IF($D470="","",IF($C470="","Missing coin",IF(AND($D470&lt;&gt;"Buy",$D470&lt;&gt;"Sell",$D470&lt;&gt;"Fee",$D470&lt;&gt;"Reward",$D470&lt;&gt;"Transfer"),"Unknown type",IF(SUM($E470)&lt;=0,"Missing quantity",IF(COUNTIF('Portfolio'!$A$9:$A$58,$C470)=0,"Coin missing from the Portfolio tab",IF(AND($D470="Sell",SUM($E470)&gt;SUM($H470)+0.000000000001),"Sale larger than holdings",IF(AND($D470="Fee",SUM($E470)&gt;SUM($H470)+0.000000000001),"Fee larger than holdings",IF(AND(OR($D470="Buy",$D470="Sell"),SUM($F470)&lt;=0),"Missing amount",IF(AND(ISNUMBER($A470),SUM($A470)&lt;MAX($A$4:$A469)),"Date out of chronological order","OK")))))))))</f>
        <v/>
      </c>
    </row>
    <row r="471" spans="1:13" x14ac:dyDescent="0.25">
      <c r="A471" s="21"/>
      <c r="B471" s="13"/>
      <c r="C471" s="13"/>
      <c r="D471" s="13"/>
      <c r="E471" s="22"/>
      <c r="F471" s="14"/>
      <c r="G471" s="14"/>
      <c r="H471" s="16" t="str">
        <f>IF(OR($D471="",$C471=""),"",ROUND(SUMIFS($J$4:$J470,$C$4:$C470,$C471),10))</f>
        <v/>
      </c>
      <c r="I471" s="15" t="str">
        <f>IF(OR($D471="",$C471=""),"",ROUND(SUMIFS($K$4:$K470,$C$4:$C470,$C471),8))</f>
        <v/>
      </c>
      <c r="J471" s="16" t="str">
        <f>IF(OR($D471="",$C471=""),"",IF(OR($D471="Buy",$D471="Reward"),SUM($E471),IF(OR($D471="Sell",$D471="Fee"),-SUM($E471),0)))</f>
        <v/>
      </c>
      <c r="K471" s="17" t="str">
        <f>IF(OR($D471="",$C471=""),"",IF($D471="Sell",IF(SUM($H471)&gt;0,-SUM($I471)*IF(SUM($E471)&gt;SUM($H471),SUM($H471),SUM($E471))/SUM($H471),-SUM($I471)),IF(OR($D471="Buy",$D471="Reward"),SUM($F471)+SUM($G471),0)))</f>
        <v/>
      </c>
      <c r="L471" s="17" t="str">
        <f>IF(OR($C471="",$D471&lt;&gt;"Sell"),"",IF(SUM($H471)&gt;0,SUM($F471)-SUM($G471)-SUM($I471)*IF(SUM($E471)&gt;SUM($H471),SUM($H471),SUM($E471))/SUM($H471),""))</f>
        <v/>
      </c>
      <c r="M471" s="20" t="str">
        <f>IF($D471="","",IF($C471="","Missing coin",IF(AND($D471&lt;&gt;"Buy",$D471&lt;&gt;"Sell",$D471&lt;&gt;"Fee",$D471&lt;&gt;"Reward",$D471&lt;&gt;"Transfer"),"Unknown type",IF(SUM($E471)&lt;=0,"Missing quantity",IF(COUNTIF('Portfolio'!$A$9:$A$58,$C471)=0,"Coin missing from the Portfolio tab",IF(AND($D471="Sell",SUM($E471)&gt;SUM($H471)+0.000000000001),"Sale larger than holdings",IF(AND($D471="Fee",SUM($E471)&gt;SUM($H471)+0.000000000001),"Fee larger than holdings",IF(AND(OR($D471="Buy",$D471="Sell"),SUM($F471)&lt;=0),"Missing amount",IF(AND(ISNUMBER($A471),SUM($A471)&lt;MAX($A$4:$A470)),"Date out of chronological order","OK")))))))))</f>
        <v/>
      </c>
    </row>
    <row r="472" spans="1:13" x14ac:dyDescent="0.25">
      <c r="A472" s="21"/>
      <c r="B472" s="13"/>
      <c r="C472" s="13"/>
      <c r="D472" s="13"/>
      <c r="E472" s="22"/>
      <c r="F472" s="14"/>
      <c r="G472" s="14"/>
      <c r="H472" s="16" t="str">
        <f>IF(OR($D472="",$C472=""),"",ROUND(SUMIFS($J$4:$J471,$C$4:$C471,$C472),10))</f>
        <v/>
      </c>
      <c r="I472" s="15" t="str">
        <f>IF(OR($D472="",$C472=""),"",ROUND(SUMIFS($K$4:$K471,$C$4:$C471,$C472),8))</f>
        <v/>
      </c>
      <c r="J472" s="16" t="str">
        <f>IF(OR($D472="",$C472=""),"",IF(OR($D472="Buy",$D472="Reward"),SUM($E472),IF(OR($D472="Sell",$D472="Fee"),-SUM($E472),0)))</f>
        <v/>
      </c>
      <c r="K472" s="17" t="str">
        <f>IF(OR($D472="",$C472=""),"",IF($D472="Sell",IF(SUM($H472)&gt;0,-SUM($I472)*IF(SUM($E472)&gt;SUM($H472),SUM($H472),SUM($E472))/SUM($H472),-SUM($I472)),IF(OR($D472="Buy",$D472="Reward"),SUM($F472)+SUM($G472),0)))</f>
        <v/>
      </c>
      <c r="L472" s="17" t="str">
        <f>IF(OR($C472="",$D472&lt;&gt;"Sell"),"",IF(SUM($H472)&gt;0,SUM($F472)-SUM($G472)-SUM($I472)*IF(SUM($E472)&gt;SUM($H472),SUM($H472),SUM($E472))/SUM($H472),""))</f>
        <v/>
      </c>
      <c r="M472" s="20" t="str">
        <f>IF($D472="","",IF($C472="","Missing coin",IF(AND($D472&lt;&gt;"Buy",$D472&lt;&gt;"Sell",$D472&lt;&gt;"Fee",$D472&lt;&gt;"Reward",$D472&lt;&gt;"Transfer"),"Unknown type",IF(SUM($E472)&lt;=0,"Missing quantity",IF(COUNTIF('Portfolio'!$A$9:$A$58,$C472)=0,"Coin missing from the Portfolio tab",IF(AND($D472="Sell",SUM($E472)&gt;SUM($H472)+0.000000000001),"Sale larger than holdings",IF(AND($D472="Fee",SUM($E472)&gt;SUM($H472)+0.000000000001),"Fee larger than holdings",IF(AND(OR($D472="Buy",$D472="Sell"),SUM($F472)&lt;=0),"Missing amount",IF(AND(ISNUMBER($A472),SUM($A472)&lt;MAX($A$4:$A471)),"Date out of chronological order","OK")))))))))</f>
        <v/>
      </c>
    </row>
    <row r="473" spans="1:13" x14ac:dyDescent="0.25">
      <c r="A473" s="21"/>
      <c r="B473" s="13"/>
      <c r="C473" s="13"/>
      <c r="D473" s="13"/>
      <c r="E473" s="22"/>
      <c r="F473" s="14"/>
      <c r="G473" s="14"/>
      <c r="H473" s="16" t="str">
        <f>IF(OR($D473="",$C473=""),"",ROUND(SUMIFS($J$4:$J472,$C$4:$C472,$C473),10))</f>
        <v/>
      </c>
      <c r="I473" s="15" t="str">
        <f>IF(OR($D473="",$C473=""),"",ROUND(SUMIFS($K$4:$K472,$C$4:$C472,$C473),8))</f>
        <v/>
      </c>
      <c r="J473" s="16" t="str">
        <f>IF(OR($D473="",$C473=""),"",IF(OR($D473="Buy",$D473="Reward"),SUM($E473),IF(OR($D473="Sell",$D473="Fee"),-SUM($E473),0)))</f>
        <v/>
      </c>
      <c r="K473" s="17" t="str">
        <f>IF(OR($D473="",$C473=""),"",IF($D473="Sell",IF(SUM($H473)&gt;0,-SUM($I473)*IF(SUM($E473)&gt;SUM($H473),SUM($H473),SUM($E473))/SUM($H473),-SUM($I473)),IF(OR($D473="Buy",$D473="Reward"),SUM($F473)+SUM($G473),0)))</f>
        <v/>
      </c>
      <c r="L473" s="17" t="str">
        <f>IF(OR($C473="",$D473&lt;&gt;"Sell"),"",IF(SUM($H473)&gt;0,SUM($F473)-SUM($G473)-SUM($I473)*IF(SUM($E473)&gt;SUM($H473),SUM($H473),SUM($E473))/SUM($H473),""))</f>
        <v/>
      </c>
      <c r="M473" s="20" t="str">
        <f>IF($D473="","",IF($C473="","Missing coin",IF(AND($D473&lt;&gt;"Buy",$D473&lt;&gt;"Sell",$D473&lt;&gt;"Fee",$D473&lt;&gt;"Reward",$D473&lt;&gt;"Transfer"),"Unknown type",IF(SUM($E473)&lt;=0,"Missing quantity",IF(COUNTIF('Portfolio'!$A$9:$A$58,$C473)=0,"Coin missing from the Portfolio tab",IF(AND($D473="Sell",SUM($E473)&gt;SUM($H473)+0.000000000001),"Sale larger than holdings",IF(AND($D473="Fee",SUM($E473)&gt;SUM($H473)+0.000000000001),"Fee larger than holdings",IF(AND(OR($D473="Buy",$D473="Sell"),SUM($F473)&lt;=0),"Missing amount",IF(AND(ISNUMBER($A473),SUM($A473)&lt;MAX($A$4:$A472)),"Date out of chronological order","OK")))))))))</f>
        <v/>
      </c>
    </row>
    <row r="474" spans="1:13" x14ac:dyDescent="0.25">
      <c r="A474" s="21"/>
      <c r="B474" s="13"/>
      <c r="C474" s="13"/>
      <c r="D474" s="13"/>
      <c r="E474" s="22"/>
      <c r="F474" s="14"/>
      <c r="G474" s="14"/>
      <c r="H474" s="16" t="str">
        <f>IF(OR($D474="",$C474=""),"",ROUND(SUMIFS($J$4:$J473,$C$4:$C473,$C474),10))</f>
        <v/>
      </c>
      <c r="I474" s="15" t="str">
        <f>IF(OR($D474="",$C474=""),"",ROUND(SUMIFS($K$4:$K473,$C$4:$C473,$C474),8))</f>
        <v/>
      </c>
      <c r="J474" s="16" t="str">
        <f>IF(OR($D474="",$C474=""),"",IF(OR($D474="Buy",$D474="Reward"),SUM($E474),IF(OR($D474="Sell",$D474="Fee"),-SUM($E474),0)))</f>
        <v/>
      </c>
      <c r="K474" s="17" t="str">
        <f>IF(OR($D474="",$C474=""),"",IF($D474="Sell",IF(SUM($H474)&gt;0,-SUM($I474)*IF(SUM($E474)&gt;SUM($H474),SUM($H474),SUM($E474))/SUM($H474),-SUM($I474)),IF(OR($D474="Buy",$D474="Reward"),SUM($F474)+SUM($G474),0)))</f>
        <v/>
      </c>
      <c r="L474" s="17" t="str">
        <f>IF(OR($C474="",$D474&lt;&gt;"Sell"),"",IF(SUM($H474)&gt;0,SUM($F474)-SUM($G474)-SUM($I474)*IF(SUM($E474)&gt;SUM($H474),SUM($H474),SUM($E474))/SUM($H474),""))</f>
        <v/>
      </c>
      <c r="M474" s="20" t="str">
        <f>IF($D474="","",IF($C474="","Missing coin",IF(AND($D474&lt;&gt;"Buy",$D474&lt;&gt;"Sell",$D474&lt;&gt;"Fee",$D474&lt;&gt;"Reward",$D474&lt;&gt;"Transfer"),"Unknown type",IF(SUM($E474)&lt;=0,"Missing quantity",IF(COUNTIF('Portfolio'!$A$9:$A$58,$C474)=0,"Coin missing from the Portfolio tab",IF(AND($D474="Sell",SUM($E474)&gt;SUM($H474)+0.000000000001),"Sale larger than holdings",IF(AND($D474="Fee",SUM($E474)&gt;SUM($H474)+0.000000000001),"Fee larger than holdings",IF(AND(OR($D474="Buy",$D474="Sell"),SUM($F474)&lt;=0),"Missing amount",IF(AND(ISNUMBER($A474),SUM($A474)&lt;MAX($A$4:$A473)),"Date out of chronological order","OK")))))))))</f>
        <v/>
      </c>
    </row>
    <row r="475" spans="1:13" x14ac:dyDescent="0.25">
      <c r="A475" s="21"/>
      <c r="B475" s="13"/>
      <c r="C475" s="13"/>
      <c r="D475" s="13"/>
      <c r="E475" s="22"/>
      <c r="F475" s="14"/>
      <c r="G475" s="14"/>
      <c r="H475" s="16" t="str">
        <f>IF(OR($D475="",$C475=""),"",ROUND(SUMIFS($J$4:$J474,$C$4:$C474,$C475),10))</f>
        <v/>
      </c>
      <c r="I475" s="15" t="str">
        <f>IF(OR($D475="",$C475=""),"",ROUND(SUMIFS($K$4:$K474,$C$4:$C474,$C475),8))</f>
        <v/>
      </c>
      <c r="J475" s="16" t="str">
        <f>IF(OR($D475="",$C475=""),"",IF(OR($D475="Buy",$D475="Reward"),SUM($E475),IF(OR($D475="Sell",$D475="Fee"),-SUM($E475),0)))</f>
        <v/>
      </c>
      <c r="K475" s="17" t="str">
        <f>IF(OR($D475="",$C475=""),"",IF($D475="Sell",IF(SUM($H475)&gt;0,-SUM($I475)*IF(SUM($E475)&gt;SUM($H475),SUM($H475),SUM($E475))/SUM($H475),-SUM($I475)),IF(OR($D475="Buy",$D475="Reward"),SUM($F475)+SUM($G475),0)))</f>
        <v/>
      </c>
      <c r="L475" s="17" t="str">
        <f>IF(OR($C475="",$D475&lt;&gt;"Sell"),"",IF(SUM($H475)&gt;0,SUM($F475)-SUM($G475)-SUM($I475)*IF(SUM($E475)&gt;SUM($H475),SUM($H475),SUM($E475))/SUM($H475),""))</f>
        <v/>
      </c>
      <c r="M475" s="20" t="str">
        <f>IF($D475="","",IF($C475="","Missing coin",IF(AND($D475&lt;&gt;"Buy",$D475&lt;&gt;"Sell",$D475&lt;&gt;"Fee",$D475&lt;&gt;"Reward",$D475&lt;&gt;"Transfer"),"Unknown type",IF(SUM($E475)&lt;=0,"Missing quantity",IF(COUNTIF('Portfolio'!$A$9:$A$58,$C475)=0,"Coin missing from the Portfolio tab",IF(AND($D475="Sell",SUM($E475)&gt;SUM($H475)+0.000000000001),"Sale larger than holdings",IF(AND($D475="Fee",SUM($E475)&gt;SUM($H475)+0.000000000001),"Fee larger than holdings",IF(AND(OR($D475="Buy",$D475="Sell"),SUM($F475)&lt;=0),"Missing amount",IF(AND(ISNUMBER($A475),SUM($A475)&lt;MAX($A$4:$A474)),"Date out of chronological order","OK")))))))))</f>
        <v/>
      </c>
    </row>
    <row r="476" spans="1:13" x14ac:dyDescent="0.25">
      <c r="A476" s="21"/>
      <c r="B476" s="13"/>
      <c r="C476" s="13"/>
      <c r="D476" s="13"/>
      <c r="E476" s="22"/>
      <c r="F476" s="14"/>
      <c r="G476" s="14"/>
      <c r="H476" s="16" t="str">
        <f>IF(OR($D476="",$C476=""),"",ROUND(SUMIFS($J$4:$J475,$C$4:$C475,$C476),10))</f>
        <v/>
      </c>
      <c r="I476" s="15" t="str">
        <f>IF(OR($D476="",$C476=""),"",ROUND(SUMIFS($K$4:$K475,$C$4:$C475,$C476),8))</f>
        <v/>
      </c>
      <c r="J476" s="16" t="str">
        <f>IF(OR($D476="",$C476=""),"",IF(OR($D476="Buy",$D476="Reward"),SUM($E476),IF(OR($D476="Sell",$D476="Fee"),-SUM($E476),0)))</f>
        <v/>
      </c>
      <c r="K476" s="17" t="str">
        <f>IF(OR($D476="",$C476=""),"",IF($D476="Sell",IF(SUM($H476)&gt;0,-SUM($I476)*IF(SUM($E476)&gt;SUM($H476),SUM($H476),SUM($E476))/SUM($H476),-SUM($I476)),IF(OR($D476="Buy",$D476="Reward"),SUM($F476)+SUM($G476),0)))</f>
        <v/>
      </c>
      <c r="L476" s="17" t="str">
        <f>IF(OR($C476="",$D476&lt;&gt;"Sell"),"",IF(SUM($H476)&gt;0,SUM($F476)-SUM($G476)-SUM($I476)*IF(SUM($E476)&gt;SUM($H476),SUM($H476),SUM($E476))/SUM($H476),""))</f>
        <v/>
      </c>
      <c r="M476" s="20" t="str">
        <f>IF($D476="","",IF($C476="","Missing coin",IF(AND($D476&lt;&gt;"Buy",$D476&lt;&gt;"Sell",$D476&lt;&gt;"Fee",$D476&lt;&gt;"Reward",$D476&lt;&gt;"Transfer"),"Unknown type",IF(SUM($E476)&lt;=0,"Missing quantity",IF(COUNTIF('Portfolio'!$A$9:$A$58,$C476)=0,"Coin missing from the Portfolio tab",IF(AND($D476="Sell",SUM($E476)&gt;SUM($H476)+0.000000000001),"Sale larger than holdings",IF(AND($D476="Fee",SUM($E476)&gt;SUM($H476)+0.000000000001),"Fee larger than holdings",IF(AND(OR($D476="Buy",$D476="Sell"),SUM($F476)&lt;=0),"Missing amount",IF(AND(ISNUMBER($A476),SUM($A476)&lt;MAX($A$4:$A475)),"Date out of chronological order","OK")))))))))</f>
        <v/>
      </c>
    </row>
    <row r="477" spans="1:13" x14ac:dyDescent="0.25">
      <c r="A477" s="21"/>
      <c r="B477" s="13"/>
      <c r="C477" s="13"/>
      <c r="D477" s="13"/>
      <c r="E477" s="22"/>
      <c r="F477" s="14"/>
      <c r="G477" s="14"/>
      <c r="H477" s="16" t="str">
        <f>IF(OR($D477="",$C477=""),"",ROUND(SUMIFS($J$4:$J476,$C$4:$C476,$C477),10))</f>
        <v/>
      </c>
      <c r="I477" s="15" t="str">
        <f>IF(OR($D477="",$C477=""),"",ROUND(SUMIFS($K$4:$K476,$C$4:$C476,$C477),8))</f>
        <v/>
      </c>
      <c r="J477" s="16" t="str">
        <f>IF(OR($D477="",$C477=""),"",IF(OR($D477="Buy",$D477="Reward"),SUM($E477),IF(OR($D477="Sell",$D477="Fee"),-SUM($E477),0)))</f>
        <v/>
      </c>
      <c r="K477" s="17" t="str">
        <f>IF(OR($D477="",$C477=""),"",IF($D477="Sell",IF(SUM($H477)&gt;0,-SUM($I477)*IF(SUM($E477)&gt;SUM($H477),SUM($H477),SUM($E477))/SUM($H477),-SUM($I477)),IF(OR($D477="Buy",$D477="Reward"),SUM($F477)+SUM($G477),0)))</f>
        <v/>
      </c>
      <c r="L477" s="17" t="str">
        <f>IF(OR($C477="",$D477&lt;&gt;"Sell"),"",IF(SUM($H477)&gt;0,SUM($F477)-SUM($G477)-SUM($I477)*IF(SUM($E477)&gt;SUM($H477),SUM($H477),SUM($E477))/SUM($H477),""))</f>
        <v/>
      </c>
      <c r="M477" s="20" t="str">
        <f>IF($D477="","",IF($C477="","Missing coin",IF(AND($D477&lt;&gt;"Buy",$D477&lt;&gt;"Sell",$D477&lt;&gt;"Fee",$D477&lt;&gt;"Reward",$D477&lt;&gt;"Transfer"),"Unknown type",IF(SUM($E477)&lt;=0,"Missing quantity",IF(COUNTIF('Portfolio'!$A$9:$A$58,$C477)=0,"Coin missing from the Portfolio tab",IF(AND($D477="Sell",SUM($E477)&gt;SUM($H477)+0.000000000001),"Sale larger than holdings",IF(AND($D477="Fee",SUM($E477)&gt;SUM($H477)+0.000000000001),"Fee larger than holdings",IF(AND(OR($D477="Buy",$D477="Sell"),SUM($F477)&lt;=0),"Missing amount",IF(AND(ISNUMBER($A477),SUM($A477)&lt;MAX($A$4:$A476)),"Date out of chronological order","OK")))))))))</f>
        <v/>
      </c>
    </row>
    <row r="478" spans="1:13" x14ac:dyDescent="0.25">
      <c r="A478" s="21"/>
      <c r="B478" s="13"/>
      <c r="C478" s="13"/>
      <c r="D478" s="13"/>
      <c r="E478" s="22"/>
      <c r="F478" s="14"/>
      <c r="G478" s="14"/>
      <c r="H478" s="16" t="str">
        <f>IF(OR($D478="",$C478=""),"",ROUND(SUMIFS($J$4:$J477,$C$4:$C477,$C478),10))</f>
        <v/>
      </c>
      <c r="I478" s="15" t="str">
        <f>IF(OR($D478="",$C478=""),"",ROUND(SUMIFS($K$4:$K477,$C$4:$C477,$C478),8))</f>
        <v/>
      </c>
      <c r="J478" s="16" t="str">
        <f>IF(OR($D478="",$C478=""),"",IF(OR($D478="Buy",$D478="Reward"),SUM($E478),IF(OR($D478="Sell",$D478="Fee"),-SUM($E478),0)))</f>
        <v/>
      </c>
      <c r="K478" s="17" t="str">
        <f>IF(OR($D478="",$C478=""),"",IF($D478="Sell",IF(SUM($H478)&gt;0,-SUM($I478)*IF(SUM($E478)&gt;SUM($H478),SUM($H478),SUM($E478))/SUM($H478),-SUM($I478)),IF(OR($D478="Buy",$D478="Reward"),SUM($F478)+SUM($G478),0)))</f>
        <v/>
      </c>
      <c r="L478" s="17" t="str">
        <f>IF(OR($C478="",$D478&lt;&gt;"Sell"),"",IF(SUM($H478)&gt;0,SUM($F478)-SUM($G478)-SUM($I478)*IF(SUM($E478)&gt;SUM($H478),SUM($H478),SUM($E478))/SUM($H478),""))</f>
        <v/>
      </c>
      <c r="M478" s="20" t="str">
        <f>IF($D478="","",IF($C478="","Missing coin",IF(AND($D478&lt;&gt;"Buy",$D478&lt;&gt;"Sell",$D478&lt;&gt;"Fee",$D478&lt;&gt;"Reward",$D478&lt;&gt;"Transfer"),"Unknown type",IF(SUM($E478)&lt;=0,"Missing quantity",IF(COUNTIF('Portfolio'!$A$9:$A$58,$C478)=0,"Coin missing from the Portfolio tab",IF(AND($D478="Sell",SUM($E478)&gt;SUM($H478)+0.000000000001),"Sale larger than holdings",IF(AND($D478="Fee",SUM($E478)&gt;SUM($H478)+0.000000000001),"Fee larger than holdings",IF(AND(OR($D478="Buy",$D478="Sell"),SUM($F478)&lt;=0),"Missing amount",IF(AND(ISNUMBER($A478),SUM($A478)&lt;MAX($A$4:$A477)),"Date out of chronological order","OK")))))))))</f>
        <v/>
      </c>
    </row>
    <row r="479" spans="1:13" x14ac:dyDescent="0.25">
      <c r="A479" s="21"/>
      <c r="B479" s="13"/>
      <c r="C479" s="13"/>
      <c r="D479" s="13"/>
      <c r="E479" s="22"/>
      <c r="F479" s="14"/>
      <c r="G479" s="14"/>
      <c r="H479" s="16" t="str">
        <f>IF(OR($D479="",$C479=""),"",ROUND(SUMIFS($J$4:$J478,$C$4:$C478,$C479),10))</f>
        <v/>
      </c>
      <c r="I479" s="15" t="str">
        <f>IF(OR($D479="",$C479=""),"",ROUND(SUMIFS($K$4:$K478,$C$4:$C478,$C479),8))</f>
        <v/>
      </c>
      <c r="J479" s="16" t="str">
        <f>IF(OR($D479="",$C479=""),"",IF(OR($D479="Buy",$D479="Reward"),SUM($E479),IF(OR($D479="Sell",$D479="Fee"),-SUM($E479),0)))</f>
        <v/>
      </c>
      <c r="K479" s="17" t="str">
        <f>IF(OR($D479="",$C479=""),"",IF($D479="Sell",IF(SUM($H479)&gt;0,-SUM($I479)*IF(SUM($E479)&gt;SUM($H479),SUM($H479),SUM($E479))/SUM($H479),-SUM($I479)),IF(OR($D479="Buy",$D479="Reward"),SUM($F479)+SUM($G479),0)))</f>
        <v/>
      </c>
      <c r="L479" s="17" t="str">
        <f>IF(OR($C479="",$D479&lt;&gt;"Sell"),"",IF(SUM($H479)&gt;0,SUM($F479)-SUM($G479)-SUM($I479)*IF(SUM($E479)&gt;SUM($H479),SUM($H479),SUM($E479))/SUM($H479),""))</f>
        <v/>
      </c>
      <c r="M479" s="20" t="str">
        <f>IF($D479="","",IF($C479="","Missing coin",IF(AND($D479&lt;&gt;"Buy",$D479&lt;&gt;"Sell",$D479&lt;&gt;"Fee",$D479&lt;&gt;"Reward",$D479&lt;&gt;"Transfer"),"Unknown type",IF(SUM($E479)&lt;=0,"Missing quantity",IF(COUNTIF('Portfolio'!$A$9:$A$58,$C479)=0,"Coin missing from the Portfolio tab",IF(AND($D479="Sell",SUM($E479)&gt;SUM($H479)+0.000000000001),"Sale larger than holdings",IF(AND($D479="Fee",SUM($E479)&gt;SUM($H479)+0.000000000001),"Fee larger than holdings",IF(AND(OR($D479="Buy",$D479="Sell"),SUM($F479)&lt;=0),"Missing amount",IF(AND(ISNUMBER($A479),SUM($A479)&lt;MAX($A$4:$A478)),"Date out of chronological order","OK")))))))))</f>
        <v/>
      </c>
    </row>
    <row r="480" spans="1:13" x14ac:dyDescent="0.25">
      <c r="A480" s="21"/>
      <c r="B480" s="13"/>
      <c r="C480" s="13"/>
      <c r="D480" s="13"/>
      <c r="E480" s="22"/>
      <c r="F480" s="14"/>
      <c r="G480" s="14"/>
      <c r="H480" s="16" t="str">
        <f>IF(OR($D480="",$C480=""),"",ROUND(SUMIFS($J$4:$J479,$C$4:$C479,$C480),10))</f>
        <v/>
      </c>
      <c r="I480" s="15" t="str">
        <f>IF(OR($D480="",$C480=""),"",ROUND(SUMIFS($K$4:$K479,$C$4:$C479,$C480),8))</f>
        <v/>
      </c>
      <c r="J480" s="16" t="str">
        <f>IF(OR($D480="",$C480=""),"",IF(OR($D480="Buy",$D480="Reward"),SUM($E480),IF(OR($D480="Sell",$D480="Fee"),-SUM($E480),0)))</f>
        <v/>
      </c>
      <c r="K480" s="17" t="str">
        <f>IF(OR($D480="",$C480=""),"",IF($D480="Sell",IF(SUM($H480)&gt;0,-SUM($I480)*IF(SUM($E480)&gt;SUM($H480),SUM($H480),SUM($E480))/SUM($H480),-SUM($I480)),IF(OR($D480="Buy",$D480="Reward"),SUM($F480)+SUM($G480),0)))</f>
        <v/>
      </c>
      <c r="L480" s="17" t="str">
        <f>IF(OR($C480="",$D480&lt;&gt;"Sell"),"",IF(SUM($H480)&gt;0,SUM($F480)-SUM($G480)-SUM($I480)*IF(SUM($E480)&gt;SUM($H480),SUM($H480),SUM($E480))/SUM($H480),""))</f>
        <v/>
      </c>
      <c r="M480" s="20" t="str">
        <f>IF($D480="","",IF($C480="","Missing coin",IF(AND($D480&lt;&gt;"Buy",$D480&lt;&gt;"Sell",$D480&lt;&gt;"Fee",$D480&lt;&gt;"Reward",$D480&lt;&gt;"Transfer"),"Unknown type",IF(SUM($E480)&lt;=0,"Missing quantity",IF(COUNTIF('Portfolio'!$A$9:$A$58,$C480)=0,"Coin missing from the Portfolio tab",IF(AND($D480="Sell",SUM($E480)&gt;SUM($H480)+0.000000000001),"Sale larger than holdings",IF(AND($D480="Fee",SUM($E480)&gt;SUM($H480)+0.000000000001),"Fee larger than holdings",IF(AND(OR($D480="Buy",$D480="Sell"),SUM($F480)&lt;=0),"Missing amount",IF(AND(ISNUMBER($A480),SUM($A480)&lt;MAX($A$4:$A479)),"Date out of chronological order","OK")))))))))</f>
        <v/>
      </c>
    </row>
    <row r="481" spans="1:13" x14ac:dyDescent="0.25">
      <c r="A481" s="21"/>
      <c r="B481" s="13"/>
      <c r="C481" s="13"/>
      <c r="D481" s="13"/>
      <c r="E481" s="22"/>
      <c r="F481" s="14"/>
      <c r="G481" s="14"/>
      <c r="H481" s="16" t="str">
        <f>IF(OR($D481="",$C481=""),"",ROUND(SUMIFS($J$4:$J480,$C$4:$C480,$C481),10))</f>
        <v/>
      </c>
      <c r="I481" s="15" t="str">
        <f>IF(OR($D481="",$C481=""),"",ROUND(SUMIFS($K$4:$K480,$C$4:$C480,$C481),8))</f>
        <v/>
      </c>
      <c r="J481" s="16" t="str">
        <f>IF(OR($D481="",$C481=""),"",IF(OR($D481="Buy",$D481="Reward"),SUM($E481),IF(OR($D481="Sell",$D481="Fee"),-SUM($E481),0)))</f>
        <v/>
      </c>
      <c r="K481" s="17" t="str">
        <f>IF(OR($D481="",$C481=""),"",IF($D481="Sell",IF(SUM($H481)&gt;0,-SUM($I481)*IF(SUM($E481)&gt;SUM($H481),SUM($H481),SUM($E481))/SUM($H481),-SUM($I481)),IF(OR($D481="Buy",$D481="Reward"),SUM($F481)+SUM($G481),0)))</f>
        <v/>
      </c>
      <c r="L481" s="17" t="str">
        <f>IF(OR($C481="",$D481&lt;&gt;"Sell"),"",IF(SUM($H481)&gt;0,SUM($F481)-SUM($G481)-SUM($I481)*IF(SUM($E481)&gt;SUM($H481),SUM($H481),SUM($E481))/SUM($H481),""))</f>
        <v/>
      </c>
      <c r="M481" s="20" t="str">
        <f>IF($D481="","",IF($C481="","Missing coin",IF(AND($D481&lt;&gt;"Buy",$D481&lt;&gt;"Sell",$D481&lt;&gt;"Fee",$D481&lt;&gt;"Reward",$D481&lt;&gt;"Transfer"),"Unknown type",IF(SUM($E481)&lt;=0,"Missing quantity",IF(COUNTIF('Portfolio'!$A$9:$A$58,$C481)=0,"Coin missing from the Portfolio tab",IF(AND($D481="Sell",SUM($E481)&gt;SUM($H481)+0.000000000001),"Sale larger than holdings",IF(AND($D481="Fee",SUM($E481)&gt;SUM($H481)+0.000000000001),"Fee larger than holdings",IF(AND(OR($D481="Buy",$D481="Sell"),SUM($F481)&lt;=0),"Missing amount",IF(AND(ISNUMBER($A481),SUM($A481)&lt;MAX($A$4:$A480)),"Date out of chronological order","OK")))))))))</f>
        <v/>
      </c>
    </row>
    <row r="482" spans="1:13" x14ac:dyDescent="0.25">
      <c r="A482" s="21"/>
      <c r="B482" s="13"/>
      <c r="C482" s="13"/>
      <c r="D482" s="13"/>
      <c r="E482" s="22"/>
      <c r="F482" s="14"/>
      <c r="G482" s="14"/>
      <c r="H482" s="16" t="str">
        <f>IF(OR($D482="",$C482=""),"",ROUND(SUMIFS($J$4:$J481,$C$4:$C481,$C482),10))</f>
        <v/>
      </c>
      <c r="I482" s="15" t="str">
        <f>IF(OR($D482="",$C482=""),"",ROUND(SUMIFS($K$4:$K481,$C$4:$C481,$C482),8))</f>
        <v/>
      </c>
      <c r="J482" s="16" t="str">
        <f>IF(OR($D482="",$C482=""),"",IF(OR($D482="Buy",$D482="Reward"),SUM($E482),IF(OR($D482="Sell",$D482="Fee"),-SUM($E482),0)))</f>
        <v/>
      </c>
      <c r="K482" s="17" t="str">
        <f>IF(OR($D482="",$C482=""),"",IF($D482="Sell",IF(SUM($H482)&gt;0,-SUM($I482)*IF(SUM($E482)&gt;SUM($H482),SUM($H482),SUM($E482))/SUM($H482),-SUM($I482)),IF(OR($D482="Buy",$D482="Reward"),SUM($F482)+SUM($G482),0)))</f>
        <v/>
      </c>
      <c r="L482" s="17" t="str">
        <f>IF(OR($C482="",$D482&lt;&gt;"Sell"),"",IF(SUM($H482)&gt;0,SUM($F482)-SUM($G482)-SUM($I482)*IF(SUM($E482)&gt;SUM($H482),SUM($H482),SUM($E482))/SUM($H482),""))</f>
        <v/>
      </c>
      <c r="M482" s="20" t="str">
        <f>IF($D482="","",IF($C482="","Missing coin",IF(AND($D482&lt;&gt;"Buy",$D482&lt;&gt;"Sell",$D482&lt;&gt;"Fee",$D482&lt;&gt;"Reward",$D482&lt;&gt;"Transfer"),"Unknown type",IF(SUM($E482)&lt;=0,"Missing quantity",IF(COUNTIF('Portfolio'!$A$9:$A$58,$C482)=0,"Coin missing from the Portfolio tab",IF(AND($D482="Sell",SUM($E482)&gt;SUM($H482)+0.000000000001),"Sale larger than holdings",IF(AND($D482="Fee",SUM($E482)&gt;SUM($H482)+0.000000000001),"Fee larger than holdings",IF(AND(OR($D482="Buy",$D482="Sell"),SUM($F482)&lt;=0),"Missing amount",IF(AND(ISNUMBER($A482),SUM($A482)&lt;MAX($A$4:$A481)),"Date out of chronological order","OK")))))))))</f>
        <v/>
      </c>
    </row>
    <row r="483" spans="1:13" x14ac:dyDescent="0.25">
      <c r="A483" s="21"/>
      <c r="B483" s="13"/>
      <c r="C483" s="13"/>
      <c r="D483" s="13"/>
      <c r="E483" s="22"/>
      <c r="F483" s="14"/>
      <c r="G483" s="14"/>
      <c r="H483" s="16" t="str">
        <f>IF(OR($D483="",$C483=""),"",ROUND(SUMIFS($J$4:$J482,$C$4:$C482,$C483),10))</f>
        <v/>
      </c>
      <c r="I483" s="15" t="str">
        <f>IF(OR($D483="",$C483=""),"",ROUND(SUMIFS($K$4:$K482,$C$4:$C482,$C483),8))</f>
        <v/>
      </c>
      <c r="J483" s="16" t="str">
        <f>IF(OR($D483="",$C483=""),"",IF(OR($D483="Buy",$D483="Reward"),SUM($E483),IF(OR($D483="Sell",$D483="Fee"),-SUM($E483),0)))</f>
        <v/>
      </c>
      <c r="K483" s="17" t="str">
        <f>IF(OR($D483="",$C483=""),"",IF($D483="Sell",IF(SUM($H483)&gt;0,-SUM($I483)*IF(SUM($E483)&gt;SUM($H483),SUM($H483),SUM($E483))/SUM($H483),-SUM($I483)),IF(OR($D483="Buy",$D483="Reward"),SUM($F483)+SUM($G483),0)))</f>
        <v/>
      </c>
      <c r="L483" s="17" t="str">
        <f>IF(OR($C483="",$D483&lt;&gt;"Sell"),"",IF(SUM($H483)&gt;0,SUM($F483)-SUM($G483)-SUM($I483)*IF(SUM($E483)&gt;SUM($H483),SUM($H483),SUM($E483))/SUM($H483),""))</f>
        <v/>
      </c>
      <c r="M483" s="20" t="str">
        <f>IF($D483="","",IF($C483="","Missing coin",IF(AND($D483&lt;&gt;"Buy",$D483&lt;&gt;"Sell",$D483&lt;&gt;"Fee",$D483&lt;&gt;"Reward",$D483&lt;&gt;"Transfer"),"Unknown type",IF(SUM($E483)&lt;=0,"Missing quantity",IF(COUNTIF('Portfolio'!$A$9:$A$58,$C483)=0,"Coin missing from the Portfolio tab",IF(AND($D483="Sell",SUM($E483)&gt;SUM($H483)+0.000000000001),"Sale larger than holdings",IF(AND($D483="Fee",SUM($E483)&gt;SUM($H483)+0.000000000001),"Fee larger than holdings",IF(AND(OR($D483="Buy",$D483="Sell"),SUM($F483)&lt;=0),"Missing amount",IF(AND(ISNUMBER($A483),SUM($A483)&lt;MAX($A$4:$A482)),"Date out of chronological order","OK")))))))))</f>
        <v/>
      </c>
    </row>
    <row r="484" spans="1:13" x14ac:dyDescent="0.25">
      <c r="A484" s="21"/>
      <c r="B484" s="13"/>
      <c r="C484" s="13"/>
      <c r="D484" s="13"/>
      <c r="E484" s="22"/>
      <c r="F484" s="14"/>
      <c r="G484" s="14"/>
      <c r="H484" s="16" t="str">
        <f>IF(OR($D484="",$C484=""),"",ROUND(SUMIFS($J$4:$J483,$C$4:$C483,$C484),10))</f>
        <v/>
      </c>
      <c r="I484" s="15" t="str">
        <f>IF(OR($D484="",$C484=""),"",ROUND(SUMIFS($K$4:$K483,$C$4:$C483,$C484),8))</f>
        <v/>
      </c>
      <c r="J484" s="16" t="str">
        <f>IF(OR($D484="",$C484=""),"",IF(OR($D484="Buy",$D484="Reward"),SUM($E484),IF(OR($D484="Sell",$D484="Fee"),-SUM($E484),0)))</f>
        <v/>
      </c>
      <c r="K484" s="17" t="str">
        <f>IF(OR($D484="",$C484=""),"",IF($D484="Sell",IF(SUM($H484)&gt;0,-SUM($I484)*IF(SUM($E484)&gt;SUM($H484),SUM($H484),SUM($E484))/SUM($H484),-SUM($I484)),IF(OR($D484="Buy",$D484="Reward"),SUM($F484)+SUM($G484),0)))</f>
        <v/>
      </c>
      <c r="L484" s="17" t="str">
        <f>IF(OR($C484="",$D484&lt;&gt;"Sell"),"",IF(SUM($H484)&gt;0,SUM($F484)-SUM($G484)-SUM($I484)*IF(SUM($E484)&gt;SUM($H484),SUM($H484),SUM($E484))/SUM($H484),""))</f>
        <v/>
      </c>
      <c r="M484" s="20" t="str">
        <f>IF($D484="","",IF($C484="","Missing coin",IF(AND($D484&lt;&gt;"Buy",$D484&lt;&gt;"Sell",$D484&lt;&gt;"Fee",$D484&lt;&gt;"Reward",$D484&lt;&gt;"Transfer"),"Unknown type",IF(SUM($E484)&lt;=0,"Missing quantity",IF(COUNTIF('Portfolio'!$A$9:$A$58,$C484)=0,"Coin missing from the Portfolio tab",IF(AND($D484="Sell",SUM($E484)&gt;SUM($H484)+0.000000000001),"Sale larger than holdings",IF(AND($D484="Fee",SUM($E484)&gt;SUM($H484)+0.000000000001),"Fee larger than holdings",IF(AND(OR($D484="Buy",$D484="Sell"),SUM($F484)&lt;=0),"Missing amount",IF(AND(ISNUMBER($A484),SUM($A484)&lt;MAX($A$4:$A483)),"Date out of chronological order","OK")))))))))</f>
        <v/>
      </c>
    </row>
    <row r="485" spans="1:13" x14ac:dyDescent="0.25">
      <c r="A485" s="21"/>
      <c r="B485" s="13"/>
      <c r="C485" s="13"/>
      <c r="D485" s="13"/>
      <c r="E485" s="22"/>
      <c r="F485" s="14"/>
      <c r="G485" s="14"/>
      <c r="H485" s="16" t="str">
        <f>IF(OR($D485="",$C485=""),"",ROUND(SUMIFS($J$4:$J484,$C$4:$C484,$C485),10))</f>
        <v/>
      </c>
      <c r="I485" s="15" t="str">
        <f>IF(OR($D485="",$C485=""),"",ROUND(SUMIFS($K$4:$K484,$C$4:$C484,$C485),8))</f>
        <v/>
      </c>
      <c r="J485" s="16" t="str">
        <f>IF(OR($D485="",$C485=""),"",IF(OR($D485="Buy",$D485="Reward"),SUM($E485),IF(OR($D485="Sell",$D485="Fee"),-SUM($E485),0)))</f>
        <v/>
      </c>
      <c r="K485" s="17" t="str">
        <f>IF(OR($D485="",$C485=""),"",IF($D485="Sell",IF(SUM($H485)&gt;0,-SUM($I485)*IF(SUM($E485)&gt;SUM($H485),SUM($H485),SUM($E485))/SUM($H485),-SUM($I485)),IF(OR($D485="Buy",$D485="Reward"),SUM($F485)+SUM($G485),0)))</f>
        <v/>
      </c>
      <c r="L485" s="17" t="str">
        <f>IF(OR($C485="",$D485&lt;&gt;"Sell"),"",IF(SUM($H485)&gt;0,SUM($F485)-SUM($G485)-SUM($I485)*IF(SUM($E485)&gt;SUM($H485),SUM($H485),SUM($E485))/SUM($H485),""))</f>
        <v/>
      </c>
      <c r="M485" s="20" t="str">
        <f>IF($D485="","",IF($C485="","Missing coin",IF(AND($D485&lt;&gt;"Buy",$D485&lt;&gt;"Sell",$D485&lt;&gt;"Fee",$D485&lt;&gt;"Reward",$D485&lt;&gt;"Transfer"),"Unknown type",IF(SUM($E485)&lt;=0,"Missing quantity",IF(COUNTIF('Portfolio'!$A$9:$A$58,$C485)=0,"Coin missing from the Portfolio tab",IF(AND($D485="Sell",SUM($E485)&gt;SUM($H485)+0.000000000001),"Sale larger than holdings",IF(AND($D485="Fee",SUM($E485)&gt;SUM($H485)+0.000000000001),"Fee larger than holdings",IF(AND(OR($D485="Buy",$D485="Sell"),SUM($F485)&lt;=0),"Missing amount",IF(AND(ISNUMBER($A485),SUM($A485)&lt;MAX($A$4:$A484)),"Date out of chronological order","OK")))))))))</f>
        <v/>
      </c>
    </row>
    <row r="486" spans="1:13" x14ac:dyDescent="0.25">
      <c r="A486" s="21"/>
      <c r="B486" s="13"/>
      <c r="C486" s="13"/>
      <c r="D486" s="13"/>
      <c r="E486" s="22"/>
      <c r="F486" s="14"/>
      <c r="G486" s="14"/>
      <c r="H486" s="16" t="str">
        <f>IF(OR($D486="",$C486=""),"",ROUND(SUMIFS($J$4:$J485,$C$4:$C485,$C486),10))</f>
        <v/>
      </c>
      <c r="I486" s="15" t="str">
        <f>IF(OR($D486="",$C486=""),"",ROUND(SUMIFS($K$4:$K485,$C$4:$C485,$C486),8))</f>
        <v/>
      </c>
      <c r="J486" s="16" t="str">
        <f>IF(OR($D486="",$C486=""),"",IF(OR($D486="Buy",$D486="Reward"),SUM($E486),IF(OR($D486="Sell",$D486="Fee"),-SUM($E486),0)))</f>
        <v/>
      </c>
      <c r="K486" s="17" t="str">
        <f>IF(OR($D486="",$C486=""),"",IF($D486="Sell",IF(SUM($H486)&gt;0,-SUM($I486)*IF(SUM($E486)&gt;SUM($H486),SUM($H486),SUM($E486))/SUM($H486),-SUM($I486)),IF(OR($D486="Buy",$D486="Reward"),SUM($F486)+SUM($G486),0)))</f>
        <v/>
      </c>
      <c r="L486" s="17" t="str">
        <f>IF(OR($C486="",$D486&lt;&gt;"Sell"),"",IF(SUM($H486)&gt;0,SUM($F486)-SUM($G486)-SUM($I486)*IF(SUM($E486)&gt;SUM($H486),SUM($H486),SUM($E486))/SUM($H486),""))</f>
        <v/>
      </c>
      <c r="M486" s="20" t="str">
        <f>IF($D486="","",IF($C486="","Missing coin",IF(AND($D486&lt;&gt;"Buy",$D486&lt;&gt;"Sell",$D486&lt;&gt;"Fee",$D486&lt;&gt;"Reward",$D486&lt;&gt;"Transfer"),"Unknown type",IF(SUM($E486)&lt;=0,"Missing quantity",IF(COUNTIF('Portfolio'!$A$9:$A$58,$C486)=0,"Coin missing from the Portfolio tab",IF(AND($D486="Sell",SUM($E486)&gt;SUM($H486)+0.000000000001),"Sale larger than holdings",IF(AND($D486="Fee",SUM($E486)&gt;SUM($H486)+0.000000000001),"Fee larger than holdings",IF(AND(OR($D486="Buy",$D486="Sell"),SUM($F486)&lt;=0),"Missing amount",IF(AND(ISNUMBER($A486),SUM($A486)&lt;MAX($A$4:$A485)),"Date out of chronological order","OK")))))))))</f>
        <v/>
      </c>
    </row>
    <row r="487" spans="1:13" x14ac:dyDescent="0.25">
      <c r="A487" s="21"/>
      <c r="B487" s="13"/>
      <c r="C487" s="13"/>
      <c r="D487" s="13"/>
      <c r="E487" s="22"/>
      <c r="F487" s="14"/>
      <c r="G487" s="14"/>
      <c r="H487" s="16" t="str">
        <f>IF(OR($D487="",$C487=""),"",ROUND(SUMIFS($J$4:$J486,$C$4:$C486,$C487),10))</f>
        <v/>
      </c>
      <c r="I487" s="15" t="str">
        <f>IF(OR($D487="",$C487=""),"",ROUND(SUMIFS($K$4:$K486,$C$4:$C486,$C487),8))</f>
        <v/>
      </c>
      <c r="J487" s="16" t="str">
        <f>IF(OR($D487="",$C487=""),"",IF(OR($D487="Buy",$D487="Reward"),SUM($E487),IF(OR($D487="Sell",$D487="Fee"),-SUM($E487),0)))</f>
        <v/>
      </c>
      <c r="K487" s="17" t="str">
        <f>IF(OR($D487="",$C487=""),"",IF($D487="Sell",IF(SUM($H487)&gt;0,-SUM($I487)*IF(SUM($E487)&gt;SUM($H487),SUM($H487),SUM($E487))/SUM($H487),-SUM($I487)),IF(OR($D487="Buy",$D487="Reward"),SUM($F487)+SUM($G487),0)))</f>
        <v/>
      </c>
      <c r="L487" s="17" t="str">
        <f>IF(OR($C487="",$D487&lt;&gt;"Sell"),"",IF(SUM($H487)&gt;0,SUM($F487)-SUM($G487)-SUM($I487)*IF(SUM($E487)&gt;SUM($H487),SUM($H487),SUM($E487))/SUM($H487),""))</f>
        <v/>
      </c>
      <c r="M487" s="20" t="str">
        <f>IF($D487="","",IF($C487="","Missing coin",IF(AND($D487&lt;&gt;"Buy",$D487&lt;&gt;"Sell",$D487&lt;&gt;"Fee",$D487&lt;&gt;"Reward",$D487&lt;&gt;"Transfer"),"Unknown type",IF(SUM($E487)&lt;=0,"Missing quantity",IF(COUNTIF('Portfolio'!$A$9:$A$58,$C487)=0,"Coin missing from the Portfolio tab",IF(AND($D487="Sell",SUM($E487)&gt;SUM($H487)+0.000000000001),"Sale larger than holdings",IF(AND($D487="Fee",SUM($E487)&gt;SUM($H487)+0.000000000001),"Fee larger than holdings",IF(AND(OR($D487="Buy",$D487="Sell"),SUM($F487)&lt;=0),"Missing amount",IF(AND(ISNUMBER($A487),SUM($A487)&lt;MAX($A$4:$A486)),"Date out of chronological order","OK")))))))))</f>
        <v/>
      </c>
    </row>
    <row r="488" spans="1:13" x14ac:dyDescent="0.25">
      <c r="A488" s="21"/>
      <c r="B488" s="13"/>
      <c r="C488" s="13"/>
      <c r="D488" s="13"/>
      <c r="E488" s="22"/>
      <c r="F488" s="14"/>
      <c r="G488" s="14"/>
      <c r="H488" s="16" t="str">
        <f>IF(OR($D488="",$C488=""),"",ROUND(SUMIFS($J$4:$J487,$C$4:$C487,$C488),10))</f>
        <v/>
      </c>
      <c r="I488" s="15" t="str">
        <f>IF(OR($D488="",$C488=""),"",ROUND(SUMIFS($K$4:$K487,$C$4:$C487,$C488),8))</f>
        <v/>
      </c>
      <c r="J488" s="16" t="str">
        <f>IF(OR($D488="",$C488=""),"",IF(OR($D488="Buy",$D488="Reward"),SUM($E488),IF(OR($D488="Sell",$D488="Fee"),-SUM($E488),0)))</f>
        <v/>
      </c>
      <c r="K488" s="17" t="str">
        <f>IF(OR($D488="",$C488=""),"",IF($D488="Sell",IF(SUM($H488)&gt;0,-SUM($I488)*IF(SUM($E488)&gt;SUM($H488),SUM($H488),SUM($E488))/SUM($H488),-SUM($I488)),IF(OR($D488="Buy",$D488="Reward"),SUM($F488)+SUM($G488),0)))</f>
        <v/>
      </c>
      <c r="L488" s="17" t="str">
        <f>IF(OR($C488="",$D488&lt;&gt;"Sell"),"",IF(SUM($H488)&gt;0,SUM($F488)-SUM($G488)-SUM($I488)*IF(SUM($E488)&gt;SUM($H488),SUM($H488),SUM($E488))/SUM($H488),""))</f>
        <v/>
      </c>
      <c r="M488" s="20" t="str">
        <f>IF($D488="","",IF($C488="","Missing coin",IF(AND($D488&lt;&gt;"Buy",$D488&lt;&gt;"Sell",$D488&lt;&gt;"Fee",$D488&lt;&gt;"Reward",$D488&lt;&gt;"Transfer"),"Unknown type",IF(SUM($E488)&lt;=0,"Missing quantity",IF(COUNTIF('Portfolio'!$A$9:$A$58,$C488)=0,"Coin missing from the Portfolio tab",IF(AND($D488="Sell",SUM($E488)&gt;SUM($H488)+0.000000000001),"Sale larger than holdings",IF(AND($D488="Fee",SUM($E488)&gt;SUM($H488)+0.000000000001),"Fee larger than holdings",IF(AND(OR($D488="Buy",$D488="Sell"),SUM($F488)&lt;=0),"Missing amount",IF(AND(ISNUMBER($A488),SUM($A488)&lt;MAX($A$4:$A487)),"Date out of chronological order","OK")))))))))</f>
        <v/>
      </c>
    </row>
    <row r="489" spans="1:13" x14ac:dyDescent="0.25">
      <c r="A489" s="21"/>
      <c r="B489" s="13"/>
      <c r="C489" s="13"/>
      <c r="D489" s="13"/>
      <c r="E489" s="22"/>
      <c r="F489" s="14"/>
      <c r="G489" s="14"/>
      <c r="H489" s="16" t="str">
        <f>IF(OR($D489="",$C489=""),"",ROUND(SUMIFS($J$4:$J488,$C$4:$C488,$C489),10))</f>
        <v/>
      </c>
      <c r="I489" s="15" t="str">
        <f>IF(OR($D489="",$C489=""),"",ROUND(SUMIFS($K$4:$K488,$C$4:$C488,$C489),8))</f>
        <v/>
      </c>
      <c r="J489" s="16" t="str">
        <f>IF(OR($D489="",$C489=""),"",IF(OR($D489="Buy",$D489="Reward"),SUM($E489),IF(OR($D489="Sell",$D489="Fee"),-SUM($E489),0)))</f>
        <v/>
      </c>
      <c r="K489" s="17" t="str">
        <f>IF(OR($D489="",$C489=""),"",IF($D489="Sell",IF(SUM($H489)&gt;0,-SUM($I489)*IF(SUM($E489)&gt;SUM($H489),SUM($H489),SUM($E489))/SUM($H489),-SUM($I489)),IF(OR($D489="Buy",$D489="Reward"),SUM($F489)+SUM($G489),0)))</f>
        <v/>
      </c>
      <c r="L489" s="17" t="str">
        <f>IF(OR($C489="",$D489&lt;&gt;"Sell"),"",IF(SUM($H489)&gt;0,SUM($F489)-SUM($G489)-SUM($I489)*IF(SUM($E489)&gt;SUM($H489),SUM($H489),SUM($E489))/SUM($H489),""))</f>
        <v/>
      </c>
      <c r="M489" s="20" t="str">
        <f>IF($D489="","",IF($C489="","Missing coin",IF(AND($D489&lt;&gt;"Buy",$D489&lt;&gt;"Sell",$D489&lt;&gt;"Fee",$D489&lt;&gt;"Reward",$D489&lt;&gt;"Transfer"),"Unknown type",IF(SUM($E489)&lt;=0,"Missing quantity",IF(COUNTIF('Portfolio'!$A$9:$A$58,$C489)=0,"Coin missing from the Portfolio tab",IF(AND($D489="Sell",SUM($E489)&gt;SUM($H489)+0.000000000001),"Sale larger than holdings",IF(AND($D489="Fee",SUM($E489)&gt;SUM($H489)+0.000000000001),"Fee larger than holdings",IF(AND(OR($D489="Buy",$D489="Sell"),SUM($F489)&lt;=0),"Missing amount",IF(AND(ISNUMBER($A489),SUM($A489)&lt;MAX($A$4:$A488)),"Date out of chronological order","OK")))))))))</f>
        <v/>
      </c>
    </row>
    <row r="490" spans="1:13" x14ac:dyDescent="0.25">
      <c r="A490" s="21"/>
      <c r="B490" s="13"/>
      <c r="C490" s="13"/>
      <c r="D490" s="13"/>
      <c r="E490" s="22"/>
      <c r="F490" s="14"/>
      <c r="G490" s="14"/>
      <c r="H490" s="16" t="str">
        <f>IF(OR($D490="",$C490=""),"",ROUND(SUMIFS($J$4:$J489,$C$4:$C489,$C490),10))</f>
        <v/>
      </c>
      <c r="I490" s="15" t="str">
        <f>IF(OR($D490="",$C490=""),"",ROUND(SUMIFS($K$4:$K489,$C$4:$C489,$C490),8))</f>
        <v/>
      </c>
      <c r="J490" s="16" t="str">
        <f>IF(OR($D490="",$C490=""),"",IF(OR($D490="Buy",$D490="Reward"),SUM($E490),IF(OR($D490="Sell",$D490="Fee"),-SUM($E490),0)))</f>
        <v/>
      </c>
      <c r="K490" s="17" t="str">
        <f>IF(OR($D490="",$C490=""),"",IF($D490="Sell",IF(SUM($H490)&gt;0,-SUM($I490)*IF(SUM($E490)&gt;SUM($H490),SUM($H490),SUM($E490))/SUM($H490),-SUM($I490)),IF(OR($D490="Buy",$D490="Reward"),SUM($F490)+SUM($G490),0)))</f>
        <v/>
      </c>
      <c r="L490" s="17" t="str">
        <f>IF(OR($C490="",$D490&lt;&gt;"Sell"),"",IF(SUM($H490)&gt;0,SUM($F490)-SUM($G490)-SUM($I490)*IF(SUM($E490)&gt;SUM($H490),SUM($H490),SUM($E490))/SUM($H490),""))</f>
        <v/>
      </c>
      <c r="M490" s="20" t="str">
        <f>IF($D490="","",IF($C490="","Missing coin",IF(AND($D490&lt;&gt;"Buy",$D490&lt;&gt;"Sell",$D490&lt;&gt;"Fee",$D490&lt;&gt;"Reward",$D490&lt;&gt;"Transfer"),"Unknown type",IF(SUM($E490)&lt;=0,"Missing quantity",IF(COUNTIF('Portfolio'!$A$9:$A$58,$C490)=0,"Coin missing from the Portfolio tab",IF(AND($D490="Sell",SUM($E490)&gt;SUM($H490)+0.000000000001),"Sale larger than holdings",IF(AND($D490="Fee",SUM($E490)&gt;SUM($H490)+0.000000000001),"Fee larger than holdings",IF(AND(OR($D490="Buy",$D490="Sell"),SUM($F490)&lt;=0),"Missing amount",IF(AND(ISNUMBER($A490),SUM($A490)&lt;MAX($A$4:$A489)),"Date out of chronological order","OK")))))))))</f>
        <v/>
      </c>
    </row>
    <row r="491" spans="1:13" x14ac:dyDescent="0.25">
      <c r="A491" s="21"/>
      <c r="B491" s="13"/>
      <c r="C491" s="13"/>
      <c r="D491" s="13"/>
      <c r="E491" s="22"/>
      <c r="F491" s="14"/>
      <c r="G491" s="14"/>
      <c r="H491" s="16" t="str">
        <f>IF(OR($D491="",$C491=""),"",ROUND(SUMIFS($J$4:$J490,$C$4:$C490,$C491),10))</f>
        <v/>
      </c>
      <c r="I491" s="15" t="str">
        <f>IF(OR($D491="",$C491=""),"",ROUND(SUMIFS($K$4:$K490,$C$4:$C490,$C491),8))</f>
        <v/>
      </c>
      <c r="J491" s="16" t="str">
        <f>IF(OR($D491="",$C491=""),"",IF(OR($D491="Buy",$D491="Reward"),SUM($E491),IF(OR($D491="Sell",$D491="Fee"),-SUM($E491),0)))</f>
        <v/>
      </c>
      <c r="K491" s="17" t="str">
        <f>IF(OR($D491="",$C491=""),"",IF($D491="Sell",IF(SUM($H491)&gt;0,-SUM($I491)*IF(SUM($E491)&gt;SUM($H491),SUM($H491),SUM($E491))/SUM($H491),-SUM($I491)),IF(OR($D491="Buy",$D491="Reward"),SUM($F491)+SUM($G491),0)))</f>
        <v/>
      </c>
      <c r="L491" s="17" t="str">
        <f>IF(OR($C491="",$D491&lt;&gt;"Sell"),"",IF(SUM($H491)&gt;0,SUM($F491)-SUM($G491)-SUM($I491)*IF(SUM($E491)&gt;SUM($H491),SUM($H491),SUM($E491))/SUM($H491),""))</f>
        <v/>
      </c>
      <c r="M491" s="20" t="str">
        <f>IF($D491="","",IF($C491="","Missing coin",IF(AND($D491&lt;&gt;"Buy",$D491&lt;&gt;"Sell",$D491&lt;&gt;"Fee",$D491&lt;&gt;"Reward",$D491&lt;&gt;"Transfer"),"Unknown type",IF(SUM($E491)&lt;=0,"Missing quantity",IF(COUNTIF('Portfolio'!$A$9:$A$58,$C491)=0,"Coin missing from the Portfolio tab",IF(AND($D491="Sell",SUM($E491)&gt;SUM($H491)+0.000000000001),"Sale larger than holdings",IF(AND($D491="Fee",SUM($E491)&gt;SUM($H491)+0.000000000001),"Fee larger than holdings",IF(AND(OR($D491="Buy",$D491="Sell"),SUM($F491)&lt;=0),"Missing amount",IF(AND(ISNUMBER($A491),SUM($A491)&lt;MAX($A$4:$A490)),"Date out of chronological order","OK")))))))))</f>
        <v/>
      </c>
    </row>
    <row r="492" spans="1:13" x14ac:dyDescent="0.25">
      <c r="A492" s="21"/>
      <c r="B492" s="13"/>
      <c r="C492" s="13"/>
      <c r="D492" s="13"/>
      <c r="E492" s="22"/>
      <c r="F492" s="14"/>
      <c r="G492" s="14"/>
      <c r="H492" s="16" t="str">
        <f>IF(OR($D492="",$C492=""),"",ROUND(SUMIFS($J$4:$J491,$C$4:$C491,$C492),10))</f>
        <v/>
      </c>
      <c r="I492" s="15" t="str">
        <f>IF(OR($D492="",$C492=""),"",ROUND(SUMIFS($K$4:$K491,$C$4:$C491,$C492),8))</f>
        <v/>
      </c>
      <c r="J492" s="16" t="str">
        <f>IF(OR($D492="",$C492=""),"",IF(OR($D492="Buy",$D492="Reward"),SUM($E492),IF(OR($D492="Sell",$D492="Fee"),-SUM($E492),0)))</f>
        <v/>
      </c>
      <c r="K492" s="17" t="str">
        <f>IF(OR($D492="",$C492=""),"",IF($D492="Sell",IF(SUM($H492)&gt;0,-SUM($I492)*IF(SUM($E492)&gt;SUM($H492),SUM($H492),SUM($E492))/SUM($H492),-SUM($I492)),IF(OR($D492="Buy",$D492="Reward"),SUM($F492)+SUM($G492),0)))</f>
        <v/>
      </c>
      <c r="L492" s="17" t="str">
        <f>IF(OR($C492="",$D492&lt;&gt;"Sell"),"",IF(SUM($H492)&gt;0,SUM($F492)-SUM($G492)-SUM($I492)*IF(SUM($E492)&gt;SUM($H492),SUM($H492),SUM($E492))/SUM($H492),""))</f>
        <v/>
      </c>
      <c r="M492" s="20" t="str">
        <f>IF($D492="","",IF($C492="","Missing coin",IF(AND($D492&lt;&gt;"Buy",$D492&lt;&gt;"Sell",$D492&lt;&gt;"Fee",$D492&lt;&gt;"Reward",$D492&lt;&gt;"Transfer"),"Unknown type",IF(SUM($E492)&lt;=0,"Missing quantity",IF(COUNTIF('Portfolio'!$A$9:$A$58,$C492)=0,"Coin missing from the Portfolio tab",IF(AND($D492="Sell",SUM($E492)&gt;SUM($H492)+0.000000000001),"Sale larger than holdings",IF(AND($D492="Fee",SUM($E492)&gt;SUM($H492)+0.000000000001),"Fee larger than holdings",IF(AND(OR($D492="Buy",$D492="Sell"),SUM($F492)&lt;=0),"Missing amount",IF(AND(ISNUMBER($A492),SUM($A492)&lt;MAX($A$4:$A491)),"Date out of chronological order","OK")))))))))</f>
        <v/>
      </c>
    </row>
    <row r="493" spans="1:13" x14ac:dyDescent="0.25">
      <c r="A493" s="21"/>
      <c r="B493" s="13"/>
      <c r="C493" s="13"/>
      <c r="D493" s="13"/>
      <c r="E493" s="22"/>
      <c r="F493" s="14"/>
      <c r="G493" s="14"/>
      <c r="H493" s="16" t="str">
        <f>IF(OR($D493="",$C493=""),"",ROUND(SUMIFS($J$4:$J492,$C$4:$C492,$C493),10))</f>
        <v/>
      </c>
      <c r="I493" s="15" t="str">
        <f>IF(OR($D493="",$C493=""),"",ROUND(SUMIFS($K$4:$K492,$C$4:$C492,$C493),8))</f>
        <v/>
      </c>
      <c r="J493" s="16" t="str">
        <f>IF(OR($D493="",$C493=""),"",IF(OR($D493="Buy",$D493="Reward"),SUM($E493),IF(OR($D493="Sell",$D493="Fee"),-SUM($E493),0)))</f>
        <v/>
      </c>
      <c r="K493" s="17" t="str">
        <f>IF(OR($D493="",$C493=""),"",IF($D493="Sell",IF(SUM($H493)&gt;0,-SUM($I493)*IF(SUM($E493)&gt;SUM($H493),SUM($H493),SUM($E493))/SUM($H493),-SUM($I493)),IF(OR($D493="Buy",$D493="Reward"),SUM($F493)+SUM($G493),0)))</f>
        <v/>
      </c>
      <c r="L493" s="17" t="str">
        <f>IF(OR($C493="",$D493&lt;&gt;"Sell"),"",IF(SUM($H493)&gt;0,SUM($F493)-SUM($G493)-SUM($I493)*IF(SUM($E493)&gt;SUM($H493),SUM($H493),SUM($E493))/SUM($H493),""))</f>
        <v/>
      </c>
      <c r="M493" s="20" t="str">
        <f>IF($D493="","",IF($C493="","Missing coin",IF(AND($D493&lt;&gt;"Buy",$D493&lt;&gt;"Sell",$D493&lt;&gt;"Fee",$D493&lt;&gt;"Reward",$D493&lt;&gt;"Transfer"),"Unknown type",IF(SUM($E493)&lt;=0,"Missing quantity",IF(COUNTIF('Portfolio'!$A$9:$A$58,$C493)=0,"Coin missing from the Portfolio tab",IF(AND($D493="Sell",SUM($E493)&gt;SUM($H493)+0.000000000001),"Sale larger than holdings",IF(AND($D493="Fee",SUM($E493)&gt;SUM($H493)+0.000000000001),"Fee larger than holdings",IF(AND(OR($D493="Buy",$D493="Sell"),SUM($F493)&lt;=0),"Missing amount",IF(AND(ISNUMBER($A493),SUM($A493)&lt;MAX($A$4:$A492)),"Date out of chronological order","OK")))))))))</f>
        <v/>
      </c>
    </row>
    <row r="494" spans="1:13" x14ac:dyDescent="0.25">
      <c r="A494" s="21"/>
      <c r="B494" s="13"/>
      <c r="C494" s="13"/>
      <c r="D494" s="13"/>
      <c r="E494" s="22"/>
      <c r="F494" s="14"/>
      <c r="G494" s="14"/>
      <c r="H494" s="16" t="str">
        <f>IF(OR($D494="",$C494=""),"",ROUND(SUMIFS($J$4:$J493,$C$4:$C493,$C494),10))</f>
        <v/>
      </c>
      <c r="I494" s="15" t="str">
        <f>IF(OR($D494="",$C494=""),"",ROUND(SUMIFS($K$4:$K493,$C$4:$C493,$C494),8))</f>
        <v/>
      </c>
      <c r="J494" s="16" t="str">
        <f>IF(OR($D494="",$C494=""),"",IF(OR($D494="Buy",$D494="Reward"),SUM($E494),IF(OR($D494="Sell",$D494="Fee"),-SUM($E494),0)))</f>
        <v/>
      </c>
      <c r="K494" s="17" t="str">
        <f>IF(OR($D494="",$C494=""),"",IF($D494="Sell",IF(SUM($H494)&gt;0,-SUM($I494)*IF(SUM($E494)&gt;SUM($H494),SUM($H494),SUM($E494))/SUM($H494),-SUM($I494)),IF(OR($D494="Buy",$D494="Reward"),SUM($F494)+SUM($G494),0)))</f>
        <v/>
      </c>
      <c r="L494" s="17" t="str">
        <f>IF(OR($C494="",$D494&lt;&gt;"Sell"),"",IF(SUM($H494)&gt;0,SUM($F494)-SUM($G494)-SUM($I494)*IF(SUM($E494)&gt;SUM($H494),SUM($H494),SUM($E494))/SUM($H494),""))</f>
        <v/>
      </c>
      <c r="M494" s="20" t="str">
        <f>IF($D494="","",IF($C494="","Missing coin",IF(AND($D494&lt;&gt;"Buy",$D494&lt;&gt;"Sell",$D494&lt;&gt;"Fee",$D494&lt;&gt;"Reward",$D494&lt;&gt;"Transfer"),"Unknown type",IF(SUM($E494)&lt;=0,"Missing quantity",IF(COUNTIF('Portfolio'!$A$9:$A$58,$C494)=0,"Coin missing from the Portfolio tab",IF(AND($D494="Sell",SUM($E494)&gt;SUM($H494)+0.000000000001),"Sale larger than holdings",IF(AND($D494="Fee",SUM($E494)&gt;SUM($H494)+0.000000000001),"Fee larger than holdings",IF(AND(OR($D494="Buy",$D494="Sell"),SUM($F494)&lt;=0),"Missing amount",IF(AND(ISNUMBER($A494),SUM($A494)&lt;MAX($A$4:$A493)),"Date out of chronological order","OK")))))))))</f>
        <v/>
      </c>
    </row>
    <row r="495" spans="1:13" x14ac:dyDescent="0.25">
      <c r="A495" s="21"/>
      <c r="B495" s="13"/>
      <c r="C495" s="13"/>
      <c r="D495" s="13"/>
      <c r="E495" s="22"/>
      <c r="F495" s="14"/>
      <c r="G495" s="14"/>
      <c r="H495" s="16" t="str">
        <f>IF(OR($D495="",$C495=""),"",ROUND(SUMIFS($J$4:$J494,$C$4:$C494,$C495),10))</f>
        <v/>
      </c>
      <c r="I495" s="15" t="str">
        <f>IF(OR($D495="",$C495=""),"",ROUND(SUMIFS($K$4:$K494,$C$4:$C494,$C495),8))</f>
        <v/>
      </c>
      <c r="J495" s="16" t="str">
        <f>IF(OR($D495="",$C495=""),"",IF(OR($D495="Buy",$D495="Reward"),SUM($E495),IF(OR($D495="Sell",$D495="Fee"),-SUM($E495),0)))</f>
        <v/>
      </c>
      <c r="K495" s="17" t="str">
        <f>IF(OR($D495="",$C495=""),"",IF($D495="Sell",IF(SUM($H495)&gt;0,-SUM($I495)*IF(SUM($E495)&gt;SUM($H495),SUM($H495),SUM($E495))/SUM($H495),-SUM($I495)),IF(OR($D495="Buy",$D495="Reward"),SUM($F495)+SUM($G495),0)))</f>
        <v/>
      </c>
      <c r="L495" s="17" t="str">
        <f>IF(OR($C495="",$D495&lt;&gt;"Sell"),"",IF(SUM($H495)&gt;0,SUM($F495)-SUM($G495)-SUM($I495)*IF(SUM($E495)&gt;SUM($H495),SUM($H495),SUM($E495))/SUM($H495),""))</f>
        <v/>
      </c>
      <c r="M495" s="20" t="str">
        <f>IF($D495="","",IF($C495="","Missing coin",IF(AND($D495&lt;&gt;"Buy",$D495&lt;&gt;"Sell",$D495&lt;&gt;"Fee",$D495&lt;&gt;"Reward",$D495&lt;&gt;"Transfer"),"Unknown type",IF(SUM($E495)&lt;=0,"Missing quantity",IF(COUNTIF('Portfolio'!$A$9:$A$58,$C495)=0,"Coin missing from the Portfolio tab",IF(AND($D495="Sell",SUM($E495)&gt;SUM($H495)+0.000000000001),"Sale larger than holdings",IF(AND($D495="Fee",SUM($E495)&gt;SUM($H495)+0.000000000001),"Fee larger than holdings",IF(AND(OR($D495="Buy",$D495="Sell"),SUM($F495)&lt;=0),"Missing amount",IF(AND(ISNUMBER($A495),SUM($A495)&lt;MAX($A$4:$A494)),"Date out of chronological order","OK")))))))))</f>
        <v/>
      </c>
    </row>
    <row r="496" spans="1:13" x14ac:dyDescent="0.25">
      <c r="A496" s="21"/>
      <c r="B496" s="13"/>
      <c r="C496" s="13"/>
      <c r="D496" s="13"/>
      <c r="E496" s="22"/>
      <c r="F496" s="14"/>
      <c r="G496" s="14"/>
      <c r="H496" s="16" t="str">
        <f>IF(OR($D496="",$C496=""),"",ROUND(SUMIFS($J$4:$J495,$C$4:$C495,$C496),10))</f>
        <v/>
      </c>
      <c r="I496" s="15" t="str">
        <f>IF(OR($D496="",$C496=""),"",ROUND(SUMIFS($K$4:$K495,$C$4:$C495,$C496),8))</f>
        <v/>
      </c>
      <c r="J496" s="16" t="str">
        <f>IF(OR($D496="",$C496=""),"",IF(OR($D496="Buy",$D496="Reward"),SUM($E496),IF(OR($D496="Sell",$D496="Fee"),-SUM($E496),0)))</f>
        <v/>
      </c>
      <c r="K496" s="17" t="str">
        <f>IF(OR($D496="",$C496=""),"",IF($D496="Sell",IF(SUM($H496)&gt;0,-SUM($I496)*IF(SUM($E496)&gt;SUM($H496),SUM($H496),SUM($E496))/SUM($H496),-SUM($I496)),IF(OR($D496="Buy",$D496="Reward"),SUM($F496)+SUM($G496),0)))</f>
        <v/>
      </c>
      <c r="L496" s="17" t="str">
        <f>IF(OR($C496="",$D496&lt;&gt;"Sell"),"",IF(SUM($H496)&gt;0,SUM($F496)-SUM($G496)-SUM($I496)*IF(SUM($E496)&gt;SUM($H496),SUM($H496),SUM($E496))/SUM($H496),""))</f>
        <v/>
      </c>
      <c r="M496" s="20" t="str">
        <f>IF($D496="","",IF($C496="","Missing coin",IF(AND($D496&lt;&gt;"Buy",$D496&lt;&gt;"Sell",$D496&lt;&gt;"Fee",$D496&lt;&gt;"Reward",$D496&lt;&gt;"Transfer"),"Unknown type",IF(SUM($E496)&lt;=0,"Missing quantity",IF(COUNTIF('Portfolio'!$A$9:$A$58,$C496)=0,"Coin missing from the Portfolio tab",IF(AND($D496="Sell",SUM($E496)&gt;SUM($H496)+0.000000000001),"Sale larger than holdings",IF(AND($D496="Fee",SUM($E496)&gt;SUM($H496)+0.000000000001),"Fee larger than holdings",IF(AND(OR($D496="Buy",$D496="Sell"),SUM($F496)&lt;=0),"Missing amount",IF(AND(ISNUMBER($A496),SUM($A496)&lt;MAX($A$4:$A495)),"Date out of chronological order","OK")))))))))</f>
        <v/>
      </c>
    </row>
    <row r="497" spans="1:13" x14ac:dyDescent="0.25">
      <c r="A497" s="21"/>
      <c r="B497" s="13"/>
      <c r="C497" s="13"/>
      <c r="D497" s="13"/>
      <c r="E497" s="22"/>
      <c r="F497" s="14"/>
      <c r="G497" s="14"/>
      <c r="H497" s="16" t="str">
        <f>IF(OR($D497="",$C497=""),"",ROUND(SUMIFS($J$4:$J496,$C$4:$C496,$C497),10))</f>
        <v/>
      </c>
      <c r="I497" s="15" t="str">
        <f>IF(OR($D497="",$C497=""),"",ROUND(SUMIFS($K$4:$K496,$C$4:$C496,$C497),8))</f>
        <v/>
      </c>
      <c r="J497" s="16" t="str">
        <f>IF(OR($D497="",$C497=""),"",IF(OR($D497="Buy",$D497="Reward"),SUM($E497),IF(OR($D497="Sell",$D497="Fee"),-SUM($E497),0)))</f>
        <v/>
      </c>
      <c r="K497" s="17" t="str">
        <f>IF(OR($D497="",$C497=""),"",IF($D497="Sell",IF(SUM($H497)&gt;0,-SUM($I497)*IF(SUM($E497)&gt;SUM($H497),SUM($H497),SUM($E497))/SUM($H497),-SUM($I497)),IF(OR($D497="Buy",$D497="Reward"),SUM($F497)+SUM($G497),0)))</f>
        <v/>
      </c>
      <c r="L497" s="17" t="str">
        <f>IF(OR($C497="",$D497&lt;&gt;"Sell"),"",IF(SUM($H497)&gt;0,SUM($F497)-SUM($G497)-SUM($I497)*IF(SUM($E497)&gt;SUM($H497),SUM($H497),SUM($E497))/SUM($H497),""))</f>
        <v/>
      </c>
      <c r="M497" s="20" t="str">
        <f>IF($D497="","",IF($C497="","Missing coin",IF(AND($D497&lt;&gt;"Buy",$D497&lt;&gt;"Sell",$D497&lt;&gt;"Fee",$D497&lt;&gt;"Reward",$D497&lt;&gt;"Transfer"),"Unknown type",IF(SUM($E497)&lt;=0,"Missing quantity",IF(COUNTIF('Portfolio'!$A$9:$A$58,$C497)=0,"Coin missing from the Portfolio tab",IF(AND($D497="Sell",SUM($E497)&gt;SUM($H497)+0.000000000001),"Sale larger than holdings",IF(AND($D497="Fee",SUM($E497)&gt;SUM($H497)+0.000000000001),"Fee larger than holdings",IF(AND(OR($D497="Buy",$D497="Sell"),SUM($F497)&lt;=0),"Missing amount",IF(AND(ISNUMBER($A497),SUM($A497)&lt;MAX($A$4:$A496)),"Date out of chronological order","OK")))))))))</f>
        <v/>
      </c>
    </row>
    <row r="498" spans="1:13" x14ac:dyDescent="0.25">
      <c r="A498" s="21"/>
      <c r="B498" s="13"/>
      <c r="C498" s="13"/>
      <c r="D498" s="13"/>
      <c r="E498" s="22"/>
      <c r="F498" s="14"/>
      <c r="G498" s="14"/>
      <c r="H498" s="16" t="str">
        <f>IF(OR($D498="",$C498=""),"",ROUND(SUMIFS($J$4:$J497,$C$4:$C497,$C498),10))</f>
        <v/>
      </c>
      <c r="I498" s="15" t="str">
        <f>IF(OR($D498="",$C498=""),"",ROUND(SUMIFS($K$4:$K497,$C$4:$C497,$C498),8))</f>
        <v/>
      </c>
      <c r="J498" s="16" t="str">
        <f>IF(OR($D498="",$C498=""),"",IF(OR($D498="Buy",$D498="Reward"),SUM($E498),IF(OR($D498="Sell",$D498="Fee"),-SUM($E498),0)))</f>
        <v/>
      </c>
      <c r="K498" s="17" t="str">
        <f>IF(OR($D498="",$C498=""),"",IF($D498="Sell",IF(SUM($H498)&gt;0,-SUM($I498)*IF(SUM($E498)&gt;SUM($H498),SUM($H498),SUM($E498))/SUM($H498),-SUM($I498)),IF(OR($D498="Buy",$D498="Reward"),SUM($F498)+SUM($G498),0)))</f>
        <v/>
      </c>
      <c r="L498" s="17" t="str">
        <f>IF(OR($C498="",$D498&lt;&gt;"Sell"),"",IF(SUM($H498)&gt;0,SUM($F498)-SUM($G498)-SUM($I498)*IF(SUM($E498)&gt;SUM($H498),SUM($H498),SUM($E498))/SUM($H498),""))</f>
        <v/>
      </c>
      <c r="M498" s="20" t="str">
        <f>IF($D498="","",IF($C498="","Missing coin",IF(AND($D498&lt;&gt;"Buy",$D498&lt;&gt;"Sell",$D498&lt;&gt;"Fee",$D498&lt;&gt;"Reward",$D498&lt;&gt;"Transfer"),"Unknown type",IF(SUM($E498)&lt;=0,"Missing quantity",IF(COUNTIF('Portfolio'!$A$9:$A$58,$C498)=0,"Coin missing from the Portfolio tab",IF(AND($D498="Sell",SUM($E498)&gt;SUM($H498)+0.000000000001),"Sale larger than holdings",IF(AND($D498="Fee",SUM($E498)&gt;SUM($H498)+0.000000000001),"Fee larger than holdings",IF(AND(OR($D498="Buy",$D498="Sell"),SUM($F498)&lt;=0),"Missing amount",IF(AND(ISNUMBER($A498),SUM($A498)&lt;MAX($A$4:$A497)),"Date out of chronological order","OK")))))))))</f>
        <v/>
      </c>
    </row>
    <row r="499" spans="1:13" x14ac:dyDescent="0.25">
      <c r="A499" s="21"/>
      <c r="B499" s="13"/>
      <c r="C499" s="13"/>
      <c r="D499" s="13"/>
      <c r="E499" s="22"/>
      <c r="F499" s="14"/>
      <c r="G499" s="14"/>
      <c r="H499" s="16" t="str">
        <f>IF(OR($D499="",$C499=""),"",ROUND(SUMIFS($J$4:$J498,$C$4:$C498,$C499),10))</f>
        <v/>
      </c>
      <c r="I499" s="15" t="str">
        <f>IF(OR($D499="",$C499=""),"",ROUND(SUMIFS($K$4:$K498,$C$4:$C498,$C499),8))</f>
        <v/>
      </c>
      <c r="J499" s="16" t="str">
        <f>IF(OR($D499="",$C499=""),"",IF(OR($D499="Buy",$D499="Reward"),SUM($E499),IF(OR($D499="Sell",$D499="Fee"),-SUM($E499),0)))</f>
        <v/>
      </c>
      <c r="K499" s="17" t="str">
        <f>IF(OR($D499="",$C499=""),"",IF($D499="Sell",IF(SUM($H499)&gt;0,-SUM($I499)*IF(SUM($E499)&gt;SUM($H499),SUM($H499),SUM($E499))/SUM($H499),-SUM($I499)),IF(OR($D499="Buy",$D499="Reward"),SUM($F499)+SUM($G499),0)))</f>
        <v/>
      </c>
      <c r="L499" s="17" t="str">
        <f>IF(OR($C499="",$D499&lt;&gt;"Sell"),"",IF(SUM($H499)&gt;0,SUM($F499)-SUM($G499)-SUM($I499)*IF(SUM($E499)&gt;SUM($H499),SUM($H499),SUM($E499))/SUM($H499),""))</f>
        <v/>
      </c>
      <c r="M499" s="20" t="str">
        <f>IF($D499="","",IF($C499="","Missing coin",IF(AND($D499&lt;&gt;"Buy",$D499&lt;&gt;"Sell",$D499&lt;&gt;"Fee",$D499&lt;&gt;"Reward",$D499&lt;&gt;"Transfer"),"Unknown type",IF(SUM($E499)&lt;=0,"Missing quantity",IF(COUNTIF('Portfolio'!$A$9:$A$58,$C499)=0,"Coin missing from the Portfolio tab",IF(AND($D499="Sell",SUM($E499)&gt;SUM($H499)+0.000000000001),"Sale larger than holdings",IF(AND($D499="Fee",SUM($E499)&gt;SUM($H499)+0.000000000001),"Fee larger than holdings",IF(AND(OR($D499="Buy",$D499="Sell"),SUM($F499)&lt;=0),"Missing amount",IF(AND(ISNUMBER($A499),SUM($A499)&lt;MAX($A$4:$A498)),"Date out of chronological order","OK")))))))))</f>
        <v/>
      </c>
    </row>
    <row r="500" spans="1:13" x14ac:dyDescent="0.25">
      <c r="A500" s="21"/>
      <c r="B500" s="13"/>
      <c r="C500" s="13"/>
      <c r="D500" s="13"/>
      <c r="E500" s="22"/>
      <c r="F500" s="14"/>
      <c r="G500" s="14"/>
      <c r="H500" s="16" t="str">
        <f>IF(OR($D500="",$C500=""),"",ROUND(SUMIFS($J$4:$J499,$C$4:$C499,$C500),10))</f>
        <v/>
      </c>
      <c r="I500" s="15" t="str">
        <f>IF(OR($D500="",$C500=""),"",ROUND(SUMIFS($K$4:$K499,$C$4:$C499,$C500),8))</f>
        <v/>
      </c>
      <c r="J500" s="16" t="str">
        <f>IF(OR($D500="",$C500=""),"",IF(OR($D500="Buy",$D500="Reward"),SUM($E500),IF(OR($D500="Sell",$D500="Fee"),-SUM($E500),0)))</f>
        <v/>
      </c>
      <c r="K500" s="17" t="str">
        <f>IF(OR($D500="",$C500=""),"",IF($D500="Sell",IF(SUM($H500)&gt;0,-SUM($I500)*IF(SUM($E500)&gt;SUM($H500),SUM($H500),SUM($E500))/SUM($H500),-SUM($I500)),IF(OR($D500="Buy",$D500="Reward"),SUM($F500)+SUM($G500),0)))</f>
        <v/>
      </c>
      <c r="L500" s="17" t="str">
        <f>IF(OR($C500="",$D500&lt;&gt;"Sell"),"",IF(SUM($H500)&gt;0,SUM($F500)-SUM($G500)-SUM($I500)*IF(SUM($E500)&gt;SUM($H500),SUM($H500),SUM($E500))/SUM($H500),""))</f>
        <v/>
      </c>
      <c r="M500" s="20" t="str">
        <f>IF($D500="","",IF($C500="","Missing coin",IF(AND($D500&lt;&gt;"Buy",$D500&lt;&gt;"Sell",$D500&lt;&gt;"Fee",$D500&lt;&gt;"Reward",$D500&lt;&gt;"Transfer"),"Unknown type",IF(SUM($E500)&lt;=0,"Missing quantity",IF(COUNTIF('Portfolio'!$A$9:$A$58,$C500)=0,"Coin missing from the Portfolio tab",IF(AND($D500="Sell",SUM($E500)&gt;SUM($H500)+0.000000000001),"Sale larger than holdings",IF(AND($D500="Fee",SUM($E500)&gt;SUM($H500)+0.000000000001),"Fee larger than holdings",IF(AND(OR($D500="Buy",$D500="Sell"),SUM($F500)&lt;=0),"Missing amount",IF(AND(ISNUMBER($A500),SUM($A500)&lt;MAX($A$4:$A499)),"Date out of chronological order","OK")))))))))</f>
        <v/>
      </c>
    </row>
    <row r="501" spans="1:13" x14ac:dyDescent="0.25">
      <c r="A501" s="21"/>
      <c r="B501" s="13"/>
      <c r="C501" s="13"/>
      <c r="D501" s="13"/>
      <c r="E501" s="22"/>
      <c r="F501" s="14"/>
      <c r="G501" s="14"/>
      <c r="H501" s="16" t="str">
        <f>IF(OR($D501="",$C501=""),"",ROUND(SUMIFS($J$4:$J500,$C$4:$C500,$C501),10))</f>
        <v/>
      </c>
      <c r="I501" s="15" t="str">
        <f>IF(OR($D501="",$C501=""),"",ROUND(SUMIFS($K$4:$K500,$C$4:$C500,$C501),8))</f>
        <v/>
      </c>
      <c r="J501" s="16" t="str">
        <f>IF(OR($D501="",$C501=""),"",IF(OR($D501="Buy",$D501="Reward"),SUM($E501),IF(OR($D501="Sell",$D501="Fee"),-SUM($E501),0)))</f>
        <v/>
      </c>
      <c r="K501" s="17" t="str">
        <f>IF(OR($D501="",$C501=""),"",IF($D501="Sell",IF(SUM($H501)&gt;0,-SUM($I501)*IF(SUM($E501)&gt;SUM($H501),SUM($H501),SUM($E501))/SUM($H501),-SUM($I501)),IF(OR($D501="Buy",$D501="Reward"),SUM($F501)+SUM($G501),0)))</f>
        <v/>
      </c>
      <c r="L501" s="17" t="str">
        <f>IF(OR($C501="",$D501&lt;&gt;"Sell"),"",IF(SUM($H501)&gt;0,SUM($F501)-SUM($G501)-SUM($I501)*IF(SUM($E501)&gt;SUM($H501),SUM($H501),SUM($E501))/SUM($H501),""))</f>
        <v/>
      </c>
      <c r="M501" s="20" t="str">
        <f>IF($D501="","",IF($C501="","Missing coin",IF(AND($D501&lt;&gt;"Buy",$D501&lt;&gt;"Sell",$D501&lt;&gt;"Fee",$D501&lt;&gt;"Reward",$D501&lt;&gt;"Transfer"),"Unknown type",IF(SUM($E501)&lt;=0,"Missing quantity",IF(COUNTIF('Portfolio'!$A$9:$A$58,$C501)=0,"Coin missing from the Portfolio tab",IF(AND($D501="Sell",SUM($E501)&gt;SUM($H501)+0.000000000001),"Sale larger than holdings",IF(AND($D501="Fee",SUM($E501)&gt;SUM($H501)+0.000000000001),"Fee larger than holdings",IF(AND(OR($D501="Buy",$D501="Sell"),SUM($F501)&lt;=0),"Missing amount",IF(AND(ISNUMBER($A501),SUM($A501)&lt;MAX($A$4:$A500)),"Date out of chronological order","OK")))))))))</f>
        <v/>
      </c>
    </row>
    <row r="502" spans="1:13" x14ac:dyDescent="0.25">
      <c r="A502" s="21"/>
      <c r="B502" s="13"/>
      <c r="C502" s="13"/>
      <c r="D502" s="13"/>
      <c r="E502" s="22"/>
      <c r="F502" s="14"/>
      <c r="G502" s="14"/>
      <c r="H502" s="16" t="str">
        <f>IF(OR($D502="",$C502=""),"",ROUND(SUMIFS($J$4:$J501,$C$4:$C501,$C502),10))</f>
        <v/>
      </c>
      <c r="I502" s="15" t="str">
        <f>IF(OR($D502="",$C502=""),"",ROUND(SUMIFS($K$4:$K501,$C$4:$C501,$C502),8))</f>
        <v/>
      </c>
      <c r="J502" s="16" t="str">
        <f>IF(OR($D502="",$C502=""),"",IF(OR($D502="Buy",$D502="Reward"),SUM($E502),IF(OR($D502="Sell",$D502="Fee"),-SUM($E502),0)))</f>
        <v/>
      </c>
      <c r="K502" s="17" t="str">
        <f>IF(OR($D502="",$C502=""),"",IF($D502="Sell",IF(SUM($H502)&gt;0,-SUM($I502)*IF(SUM($E502)&gt;SUM($H502),SUM($H502),SUM($E502))/SUM($H502),-SUM($I502)),IF(OR($D502="Buy",$D502="Reward"),SUM($F502)+SUM($G502),0)))</f>
        <v/>
      </c>
      <c r="L502" s="17" t="str">
        <f>IF(OR($C502="",$D502&lt;&gt;"Sell"),"",IF(SUM($H502)&gt;0,SUM($F502)-SUM($G502)-SUM($I502)*IF(SUM($E502)&gt;SUM($H502),SUM($H502),SUM($E502))/SUM($H502),""))</f>
        <v/>
      </c>
      <c r="M502" s="20" t="str">
        <f>IF($D502="","",IF($C502="","Missing coin",IF(AND($D502&lt;&gt;"Buy",$D502&lt;&gt;"Sell",$D502&lt;&gt;"Fee",$D502&lt;&gt;"Reward",$D502&lt;&gt;"Transfer"),"Unknown type",IF(SUM($E502)&lt;=0,"Missing quantity",IF(COUNTIF('Portfolio'!$A$9:$A$58,$C502)=0,"Coin missing from the Portfolio tab",IF(AND($D502="Sell",SUM($E502)&gt;SUM($H502)+0.000000000001),"Sale larger than holdings",IF(AND($D502="Fee",SUM($E502)&gt;SUM($H502)+0.000000000001),"Fee larger than holdings",IF(AND(OR($D502="Buy",$D502="Sell"),SUM($F502)&lt;=0),"Missing amount",IF(AND(ISNUMBER($A502),SUM($A502)&lt;MAX($A$4:$A501)),"Date out of chronological order","OK")))))))))</f>
        <v/>
      </c>
    </row>
    <row r="503" spans="1:13" x14ac:dyDescent="0.25">
      <c r="A503" s="21"/>
      <c r="B503" s="13"/>
      <c r="C503" s="13"/>
      <c r="D503" s="13"/>
      <c r="E503" s="22"/>
      <c r="F503" s="14"/>
      <c r="G503" s="14"/>
      <c r="H503" s="16" t="str">
        <f>IF(OR($D503="",$C503=""),"",ROUND(SUMIFS($J$4:$J502,$C$4:$C502,$C503),10))</f>
        <v/>
      </c>
      <c r="I503" s="15" t="str">
        <f>IF(OR($D503="",$C503=""),"",ROUND(SUMIFS($K$4:$K502,$C$4:$C502,$C503),8))</f>
        <v/>
      </c>
      <c r="J503" s="16" t="str">
        <f>IF(OR($D503="",$C503=""),"",IF(OR($D503="Buy",$D503="Reward"),SUM($E503),IF(OR($D503="Sell",$D503="Fee"),-SUM($E503),0)))</f>
        <v/>
      </c>
      <c r="K503" s="17" t="str">
        <f>IF(OR($D503="",$C503=""),"",IF($D503="Sell",IF(SUM($H503)&gt;0,-SUM($I503)*IF(SUM($E503)&gt;SUM($H503),SUM($H503),SUM($E503))/SUM($H503),-SUM($I503)),IF(OR($D503="Buy",$D503="Reward"),SUM($F503)+SUM($G503),0)))</f>
        <v/>
      </c>
      <c r="L503" s="17" t="str">
        <f>IF(OR($C503="",$D503&lt;&gt;"Sell"),"",IF(SUM($H503)&gt;0,SUM($F503)-SUM($G503)-SUM($I503)*IF(SUM($E503)&gt;SUM($H503),SUM($H503),SUM($E503))/SUM($H503),""))</f>
        <v/>
      </c>
      <c r="M503" s="20" t="str">
        <f>IF($D503="","",IF($C503="","Missing coin",IF(AND($D503&lt;&gt;"Buy",$D503&lt;&gt;"Sell",$D503&lt;&gt;"Fee",$D503&lt;&gt;"Reward",$D503&lt;&gt;"Transfer"),"Unknown type",IF(SUM($E503)&lt;=0,"Missing quantity",IF(COUNTIF('Portfolio'!$A$9:$A$58,$C503)=0,"Coin missing from the Portfolio tab",IF(AND($D503="Sell",SUM($E503)&gt;SUM($H503)+0.000000000001),"Sale larger than holdings",IF(AND($D503="Fee",SUM($E503)&gt;SUM($H503)+0.000000000001),"Fee larger than holdings",IF(AND(OR($D503="Buy",$D503="Sell"),SUM($F503)&lt;=0),"Missing amount",IF(AND(ISNUMBER($A503),SUM($A503)&lt;MAX($A$4:$A502)),"Date out of chronological order","OK")))))))))</f>
        <v/>
      </c>
    </row>
    <row r="504" spans="1:13" x14ac:dyDescent="0.25">
      <c r="A504" s="21"/>
      <c r="B504" s="13"/>
      <c r="C504" s="13"/>
      <c r="D504" s="13"/>
      <c r="E504" s="22"/>
      <c r="F504" s="14"/>
      <c r="G504" s="14"/>
      <c r="H504" s="16" t="str">
        <f>IF(OR($D504="",$C504=""),"",ROUND(SUMIFS($J$4:$J503,$C$4:$C503,$C504),10))</f>
        <v/>
      </c>
      <c r="I504" s="15" t="str">
        <f>IF(OR($D504="",$C504=""),"",ROUND(SUMIFS($K$4:$K503,$C$4:$C503,$C504),8))</f>
        <v/>
      </c>
      <c r="J504" s="16" t="str">
        <f>IF(OR($D504="",$C504=""),"",IF(OR($D504="Buy",$D504="Reward"),SUM($E504),IF(OR($D504="Sell",$D504="Fee"),-SUM($E504),0)))</f>
        <v/>
      </c>
      <c r="K504" s="17" t="str">
        <f>IF(OR($D504="",$C504=""),"",IF($D504="Sell",IF(SUM($H504)&gt;0,-SUM($I504)*IF(SUM($E504)&gt;SUM($H504),SUM($H504),SUM($E504))/SUM($H504),-SUM($I504)),IF(OR($D504="Buy",$D504="Reward"),SUM($F504)+SUM($G504),0)))</f>
        <v/>
      </c>
      <c r="L504" s="17" t="str">
        <f>IF(OR($C504="",$D504&lt;&gt;"Sell"),"",IF(SUM($H504)&gt;0,SUM($F504)-SUM($G504)-SUM($I504)*IF(SUM($E504)&gt;SUM($H504),SUM($H504),SUM($E504))/SUM($H504),""))</f>
        <v/>
      </c>
      <c r="M504" s="20" t="str">
        <f>IF($D504="","",IF($C504="","Missing coin",IF(AND($D504&lt;&gt;"Buy",$D504&lt;&gt;"Sell",$D504&lt;&gt;"Fee",$D504&lt;&gt;"Reward",$D504&lt;&gt;"Transfer"),"Unknown type",IF(SUM($E504)&lt;=0,"Missing quantity",IF(COUNTIF('Portfolio'!$A$9:$A$58,$C504)=0,"Coin missing from the Portfolio tab",IF(AND($D504="Sell",SUM($E504)&gt;SUM($H504)+0.000000000001),"Sale larger than holdings",IF(AND($D504="Fee",SUM($E504)&gt;SUM($H504)+0.000000000001),"Fee larger than holdings",IF(AND(OR($D504="Buy",$D504="Sell"),SUM($F504)&lt;=0),"Missing amount",IF(AND(ISNUMBER($A504),SUM($A504)&lt;MAX($A$4:$A503)),"Date out of chronological order","OK")))))))))</f>
        <v/>
      </c>
    </row>
    <row r="505" spans="1:13" x14ac:dyDescent="0.25">
      <c r="A505" s="21"/>
      <c r="B505" s="13"/>
      <c r="C505" s="13"/>
      <c r="D505" s="13"/>
      <c r="E505" s="22"/>
      <c r="F505" s="14"/>
      <c r="G505" s="14"/>
      <c r="H505" s="16" t="str">
        <f>IF(OR($D505="",$C505=""),"",ROUND(SUMIFS($J$4:$J504,$C$4:$C504,$C505),10))</f>
        <v/>
      </c>
      <c r="I505" s="15" t="str">
        <f>IF(OR($D505="",$C505=""),"",ROUND(SUMIFS($K$4:$K504,$C$4:$C504,$C505),8))</f>
        <v/>
      </c>
      <c r="J505" s="16" t="str">
        <f>IF(OR($D505="",$C505=""),"",IF(OR($D505="Buy",$D505="Reward"),SUM($E505),IF(OR($D505="Sell",$D505="Fee"),-SUM($E505),0)))</f>
        <v/>
      </c>
      <c r="K505" s="17" t="str">
        <f>IF(OR($D505="",$C505=""),"",IF($D505="Sell",IF(SUM($H505)&gt;0,-SUM($I505)*IF(SUM($E505)&gt;SUM($H505),SUM($H505),SUM($E505))/SUM($H505),-SUM($I505)),IF(OR($D505="Buy",$D505="Reward"),SUM($F505)+SUM($G505),0)))</f>
        <v/>
      </c>
      <c r="L505" s="17" t="str">
        <f>IF(OR($C505="",$D505&lt;&gt;"Sell"),"",IF(SUM($H505)&gt;0,SUM($F505)-SUM($G505)-SUM($I505)*IF(SUM($E505)&gt;SUM($H505),SUM($H505),SUM($E505))/SUM($H505),""))</f>
        <v/>
      </c>
      <c r="M505" s="20" t="str">
        <f>IF($D505="","",IF($C505="","Missing coin",IF(AND($D505&lt;&gt;"Buy",$D505&lt;&gt;"Sell",$D505&lt;&gt;"Fee",$D505&lt;&gt;"Reward",$D505&lt;&gt;"Transfer"),"Unknown type",IF(SUM($E505)&lt;=0,"Missing quantity",IF(COUNTIF('Portfolio'!$A$9:$A$58,$C505)=0,"Coin missing from the Portfolio tab",IF(AND($D505="Sell",SUM($E505)&gt;SUM($H505)+0.000000000001),"Sale larger than holdings",IF(AND($D505="Fee",SUM($E505)&gt;SUM($H505)+0.000000000001),"Fee larger than holdings",IF(AND(OR($D505="Buy",$D505="Sell"),SUM($F505)&lt;=0),"Missing amount",IF(AND(ISNUMBER($A505),SUM($A505)&lt;MAX($A$4:$A504)),"Date out of chronological order","OK")))))))))</f>
        <v/>
      </c>
    </row>
    <row r="506" spans="1:13" x14ac:dyDescent="0.25">
      <c r="A506" s="21"/>
      <c r="B506" s="13"/>
      <c r="C506" s="13"/>
      <c r="D506" s="13"/>
      <c r="E506" s="22"/>
      <c r="F506" s="14"/>
      <c r="G506" s="14"/>
      <c r="H506" s="16" t="str">
        <f>IF(OR($D506="",$C506=""),"",ROUND(SUMIFS($J$4:$J505,$C$4:$C505,$C506),10))</f>
        <v/>
      </c>
      <c r="I506" s="15" t="str">
        <f>IF(OR($D506="",$C506=""),"",ROUND(SUMIFS($K$4:$K505,$C$4:$C505,$C506),8))</f>
        <v/>
      </c>
      <c r="J506" s="16" t="str">
        <f>IF(OR($D506="",$C506=""),"",IF(OR($D506="Buy",$D506="Reward"),SUM($E506),IF(OR($D506="Sell",$D506="Fee"),-SUM($E506),0)))</f>
        <v/>
      </c>
      <c r="K506" s="17" t="str">
        <f>IF(OR($D506="",$C506=""),"",IF($D506="Sell",IF(SUM($H506)&gt;0,-SUM($I506)*IF(SUM($E506)&gt;SUM($H506),SUM($H506),SUM($E506))/SUM($H506),-SUM($I506)),IF(OR($D506="Buy",$D506="Reward"),SUM($F506)+SUM($G506),0)))</f>
        <v/>
      </c>
      <c r="L506" s="17" t="str">
        <f>IF(OR($C506="",$D506&lt;&gt;"Sell"),"",IF(SUM($H506)&gt;0,SUM($F506)-SUM($G506)-SUM($I506)*IF(SUM($E506)&gt;SUM($H506),SUM($H506),SUM($E506))/SUM($H506),""))</f>
        <v/>
      </c>
      <c r="M506" s="20" t="str">
        <f>IF($D506="","",IF($C506="","Missing coin",IF(AND($D506&lt;&gt;"Buy",$D506&lt;&gt;"Sell",$D506&lt;&gt;"Fee",$D506&lt;&gt;"Reward",$D506&lt;&gt;"Transfer"),"Unknown type",IF(SUM($E506)&lt;=0,"Missing quantity",IF(COUNTIF('Portfolio'!$A$9:$A$58,$C506)=0,"Coin missing from the Portfolio tab",IF(AND($D506="Sell",SUM($E506)&gt;SUM($H506)+0.000000000001),"Sale larger than holdings",IF(AND($D506="Fee",SUM($E506)&gt;SUM($H506)+0.000000000001),"Fee larger than holdings",IF(AND(OR($D506="Buy",$D506="Sell"),SUM($F506)&lt;=0),"Missing amount",IF(AND(ISNUMBER($A506),SUM($A506)&lt;MAX($A$4:$A505)),"Date out of chronological order","OK")))))))))</f>
        <v/>
      </c>
    </row>
    <row r="507" spans="1:13" x14ac:dyDescent="0.25">
      <c r="A507" s="21"/>
      <c r="B507" s="13"/>
      <c r="C507" s="13"/>
      <c r="D507" s="13"/>
      <c r="E507" s="22"/>
      <c r="F507" s="14"/>
      <c r="G507" s="14"/>
      <c r="H507" s="16" t="str">
        <f>IF(OR($D507="",$C507=""),"",ROUND(SUMIFS($J$4:$J506,$C$4:$C506,$C507),10))</f>
        <v/>
      </c>
      <c r="I507" s="15" t="str">
        <f>IF(OR($D507="",$C507=""),"",ROUND(SUMIFS($K$4:$K506,$C$4:$C506,$C507),8))</f>
        <v/>
      </c>
      <c r="J507" s="16" t="str">
        <f>IF(OR($D507="",$C507=""),"",IF(OR($D507="Buy",$D507="Reward"),SUM($E507),IF(OR($D507="Sell",$D507="Fee"),-SUM($E507),0)))</f>
        <v/>
      </c>
      <c r="K507" s="17" t="str">
        <f>IF(OR($D507="",$C507=""),"",IF($D507="Sell",IF(SUM($H507)&gt;0,-SUM($I507)*IF(SUM($E507)&gt;SUM($H507),SUM($H507),SUM($E507))/SUM($H507),-SUM($I507)),IF(OR($D507="Buy",$D507="Reward"),SUM($F507)+SUM($G507),0)))</f>
        <v/>
      </c>
      <c r="L507" s="17" t="str">
        <f>IF(OR($C507="",$D507&lt;&gt;"Sell"),"",IF(SUM($H507)&gt;0,SUM($F507)-SUM($G507)-SUM($I507)*IF(SUM($E507)&gt;SUM($H507),SUM($H507),SUM($E507))/SUM($H507),""))</f>
        <v/>
      </c>
      <c r="M507" s="20" t="str">
        <f>IF($D507="","",IF($C507="","Missing coin",IF(AND($D507&lt;&gt;"Buy",$D507&lt;&gt;"Sell",$D507&lt;&gt;"Fee",$D507&lt;&gt;"Reward",$D507&lt;&gt;"Transfer"),"Unknown type",IF(SUM($E507)&lt;=0,"Missing quantity",IF(COUNTIF('Portfolio'!$A$9:$A$58,$C507)=0,"Coin missing from the Portfolio tab",IF(AND($D507="Sell",SUM($E507)&gt;SUM($H507)+0.000000000001),"Sale larger than holdings",IF(AND($D507="Fee",SUM($E507)&gt;SUM($H507)+0.000000000001),"Fee larger than holdings",IF(AND(OR($D507="Buy",$D507="Sell"),SUM($F507)&lt;=0),"Missing amount",IF(AND(ISNUMBER($A507),SUM($A507)&lt;MAX($A$4:$A506)),"Date out of chronological order","OK")))))))))</f>
        <v/>
      </c>
    </row>
    <row r="508" spans="1:13" x14ac:dyDescent="0.25">
      <c r="A508" s="21"/>
      <c r="B508" s="13"/>
      <c r="C508" s="13"/>
      <c r="D508" s="13"/>
      <c r="E508" s="22"/>
      <c r="F508" s="14"/>
      <c r="G508" s="14"/>
      <c r="H508" s="16" t="str">
        <f>IF(OR($D508="",$C508=""),"",ROUND(SUMIFS($J$4:$J507,$C$4:$C507,$C508),10))</f>
        <v/>
      </c>
      <c r="I508" s="15" t="str">
        <f>IF(OR($D508="",$C508=""),"",ROUND(SUMIFS($K$4:$K507,$C$4:$C507,$C508),8))</f>
        <v/>
      </c>
      <c r="J508" s="16" t="str">
        <f>IF(OR($D508="",$C508=""),"",IF(OR($D508="Buy",$D508="Reward"),SUM($E508),IF(OR($D508="Sell",$D508="Fee"),-SUM($E508),0)))</f>
        <v/>
      </c>
      <c r="K508" s="17" t="str">
        <f>IF(OR($D508="",$C508=""),"",IF($D508="Sell",IF(SUM($H508)&gt;0,-SUM($I508)*IF(SUM($E508)&gt;SUM($H508),SUM($H508),SUM($E508))/SUM($H508),-SUM($I508)),IF(OR($D508="Buy",$D508="Reward"),SUM($F508)+SUM($G508),0)))</f>
        <v/>
      </c>
      <c r="L508" s="17" t="str">
        <f>IF(OR($C508="",$D508&lt;&gt;"Sell"),"",IF(SUM($H508)&gt;0,SUM($F508)-SUM($G508)-SUM($I508)*IF(SUM($E508)&gt;SUM($H508),SUM($H508),SUM($E508))/SUM($H508),""))</f>
        <v/>
      </c>
      <c r="M508" s="20" t="str">
        <f>IF($D508="","",IF($C508="","Missing coin",IF(AND($D508&lt;&gt;"Buy",$D508&lt;&gt;"Sell",$D508&lt;&gt;"Fee",$D508&lt;&gt;"Reward",$D508&lt;&gt;"Transfer"),"Unknown type",IF(SUM($E508)&lt;=0,"Missing quantity",IF(COUNTIF('Portfolio'!$A$9:$A$58,$C508)=0,"Coin missing from the Portfolio tab",IF(AND($D508="Sell",SUM($E508)&gt;SUM($H508)+0.000000000001),"Sale larger than holdings",IF(AND($D508="Fee",SUM($E508)&gt;SUM($H508)+0.000000000001),"Fee larger than holdings",IF(AND(OR($D508="Buy",$D508="Sell"),SUM($F508)&lt;=0),"Missing amount",IF(AND(ISNUMBER($A508),SUM($A508)&lt;MAX($A$4:$A507)),"Date out of chronological order","OK")))))))))</f>
        <v/>
      </c>
    </row>
    <row r="509" spans="1:13" x14ac:dyDescent="0.25">
      <c r="A509" s="21"/>
      <c r="B509" s="13"/>
      <c r="C509" s="13"/>
      <c r="D509" s="13"/>
      <c r="E509" s="22"/>
      <c r="F509" s="14"/>
      <c r="G509" s="14"/>
      <c r="H509" s="16" t="str">
        <f>IF(OR($D509="",$C509=""),"",ROUND(SUMIFS($J$4:$J508,$C$4:$C508,$C509),10))</f>
        <v/>
      </c>
      <c r="I509" s="15" t="str">
        <f>IF(OR($D509="",$C509=""),"",ROUND(SUMIFS($K$4:$K508,$C$4:$C508,$C509),8))</f>
        <v/>
      </c>
      <c r="J509" s="16" t="str">
        <f>IF(OR($D509="",$C509=""),"",IF(OR($D509="Buy",$D509="Reward"),SUM($E509),IF(OR($D509="Sell",$D509="Fee"),-SUM($E509),0)))</f>
        <v/>
      </c>
      <c r="K509" s="17" t="str">
        <f>IF(OR($D509="",$C509=""),"",IF($D509="Sell",IF(SUM($H509)&gt;0,-SUM($I509)*IF(SUM($E509)&gt;SUM($H509),SUM($H509),SUM($E509))/SUM($H509),-SUM($I509)),IF(OR($D509="Buy",$D509="Reward"),SUM($F509)+SUM($G509),0)))</f>
        <v/>
      </c>
      <c r="L509" s="17" t="str">
        <f>IF(OR($C509="",$D509&lt;&gt;"Sell"),"",IF(SUM($H509)&gt;0,SUM($F509)-SUM($G509)-SUM($I509)*IF(SUM($E509)&gt;SUM($H509),SUM($H509),SUM($E509))/SUM($H509),""))</f>
        <v/>
      </c>
      <c r="M509" s="20" t="str">
        <f>IF($D509="","",IF($C509="","Missing coin",IF(AND($D509&lt;&gt;"Buy",$D509&lt;&gt;"Sell",$D509&lt;&gt;"Fee",$D509&lt;&gt;"Reward",$D509&lt;&gt;"Transfer"),"Unknown type",IF(SUM($E509)&lt;=0,"Missing quantity",IF(COUNTIF('Portfolio'!$A$9:$A$58,$C509)=0,"Coin missing from the Portfolio tab",IF(AND($D509="Sell",SUM($E509)&gt;SUM($H509)+0.000000000001),"Sale larger than holdings",IF(AND($D509="Fee",SUM($E509)&gt;SUM($H509)+0.000000000001),"Fee larger than holdings",IF(AND(OR($D509="Buy",$D509="Sell"),SUM($F509)&lt;=0),"Missing amount",IF(AND(ISNUMBER($A509),SUM($A509)&lt;MAX($A$4:$A508)),"Date out of chronological order","OK")))))))))</f>
        <v/>
      </c>
    </row>
    <row r="510" spans="1:13" x14ac:dyDescent="0.25">
      <c r="A510" s="21"/>
      <c r="B510" s="13"/>
      <c r="C510" s="13"/>
      <c r="D510" s="13"/>
      <c r="E510" s="22"/>
      <c r="F510" s="14"/>
      <c r="G510" s="14"/>
      <c r="H510" s="16" t="str">
        <f>IF(OR($D510="",$C510=""),"",ROUND(SUMIFS($J$4:$J509,$C$4:$C509,$C510),10))</f>
        <v/>
      </c>
      <c r="I510" s="15" t="str">
        <f>IF(OR($D510="",$C510=""),"",ROUND(SUMIFS($K$4:$K509,$C$4:$C509,$C510),8))</f>
        <v/>
      </c>
      <c r="J510" s="16" t="str">
        <f>IF(OR($D510="",$C510=""),"",IF(OR($D510="Buy",$D510="Reward"),SUM($E510),IF(OR($D510="Sell",$D510="Fee"),-SUM($E510),0)))</f>
        <v/>
      </c>
      <c r="K510" s="17" t="str">
        <f>IF(OR($D510="",$C510=""),"",IF($D510="Sell",IF(SUM($H510)&gt;0,-SUM($I510)*IF(SUM($E510)&gt;SUM($H510),SUM($H510),SUM($E510))/SUM($H510),-SUM($I510)),IF(OR($D510="Buy",$D510="Reward"),SUM($F510)+SUM($G510),0)))</f>
        <v/>
      </c>
      <c r="L510" s="17" t="str">
        <f>IF(OR($C510="",$D510&lt;&gt;"Sell"),"",IF(SUM($H510)&gt;0,SUM($F510)-SUM($G510)-SUM($I510)*IF(SUM($E510)&gt;SUM($H510),SUM($H510),SUM($E510))/SUM($H510),""))</f>
        <v/>
      </c>
      <c r="M510" s="20" t="str">
        <f>IF($D510="","",IF($C510="","Missing coin",IF(AND($D510&lt;&gt;"Buy",$D510&lt;&gt;"Sell",$D510&lt;&gt;"Fee",$D510&lt;&gt;"Reward",$D510&lt;&gt;"Transfer"),"Unknown type",IF(SUM($E510)&lt;=0,"Missing quantity",IF(COUNTIF('Portfolio'!$A$9:$A$58,$C510)=0,"Coin missing from the Portfolio tab",IF(AND($D510="Sell",SUM($E510)&gt;SUM($H510)+0.000000000001),"Sale larger than holdings",IF(AND($D510="Fee",SUM($E510)&gt;SUM($H510)+0.000000000001),"Fee larger than holdings",IF(AND(OR($D510="Buy",$D510="Sell"),SUM($F510)&lt;=0),"Missing amount",IF(AND(ISNUMBER($A510),SUM($A510)&lt;MAX($A$4:$A509)),"Date out of chronological order","OK")))))))))</f>
        <v/>
      </c>
    </row>
    <row r="511" spans="1:13" x14ac:dyDescent="0.25">
      <c r="A511" s="21"/>
      <c r="B511" s="13"/>
      <c r="C511" s="13"/>
      <c r="D511" s="13"/>
      <c r="E511" s="22"/>
      <c r="F511" s="14"/>
      <c r="G511" s="14"/>
      <c r="H511" s="16" t="str">
        <f>IF(OR($D511="",$C511=""),"",ROUND(SUMIFS($J$4:$J510,$C$4:$C510,$C511),10))</f>
        <v/>
      </c>
      <c r="I511" s="15" t="str">
        <f>IF(OR($D511="",$C511=""),"",ROUND(SUMIFS($K$4:$K510,$C$4:$C510,$C511),8))</f>
        <v/>
      </c>
      <c r="J511" s="16" t="str">
        <f>IF(OR($D511="",$C511=""),"",IF(OR($D511="Buy",$D511="Reward"),SUM($E511),IF(OR($D511="Sell",$D511="Fee"),-SUM($E511),0)))</f>
        <v/>
      </c>
      <c r="K511" s="17" t="str">
        <f>IF(OR($D511="",$C511=""),"",IF($D511="Sell",IF(SUM($H511)&gt;0,-SUM($I511)*IF(SUM($E511)&gt;SUM($H511),SUM($H511),SUM($E511))/SUM($H511),-SUM($I511)),IF(OR($D511="Buy",$D511="Reward"),SUM($F511)+SUM($G511),0)))</f>
        <v/>
      </c>
      <c r="L511" s="17" t="str">
        <f>IF(OR($C511="",$D511&lt;&gt;"Sell"),"",IF(SUM($H511)&gt;0,SUM($F511)-SUM($G511)-SUM($I511)*IF(SUM($E511)&gt;SUM($H511),SUM($H511),SUM($E511))/SUM($H511),""))</f>
        <v/>
      </c>
      <c r="M511" s="20" t="str">
        <f>IF($D511="","",IF($C511="","Missing coin",IF(AND($D511&lt;&gt;"Buy",$D511&lt;&gt;"Sell",$D511&lt;&gt;"Fee",$D511&lt;&gt;"Reward",$D511&lt;&gt;"Transfer"),"Unknown type",IF(SUM($E511)&lt;=0,"Missing quantity",IF(COUNTIF('Portfolio'!$A$9:$A$58,$C511)=0,"Coin missing from the Portfolio tab",IF(AND($D511="Sell",SUM($E511)&gt;SUM($H511)+0.000000000001),"Sale larger than holdings",IF(AND($D511="Fee",SUM($E511)&gt;SUM($H511)+0.000000000001),"Fee larger than holdings",IF(AND(OR($D511="Buy",$D511="Sell"),SUM($F511)&lt;=0),"Missing amount",IF(AND(ISNUMBER($A511),SUM($A511)&lt;MAX($A$4:$A510)),"Date out of chronological order","OK")))))))))</f>
        <v/>
      </c>
    </row>
    <row r="512" spans="1:13" x14ac:dyDescent="0.25">
      <c r="A512" s="21"/>
      <c r="B512" s="13"/>
      <c r="C512" s="13"/>
      <c r="D512" s="13"/>
      <c r="E512" s="22"/>
      <c r="F512" s="14"/>
      <c r="G512" s="14"/>
      <c r="H512" s="16" t="str">
        <f>IF(OR($D512="",$C512=""),"",ROUND(SUMIFS($J$4:$J511,$C$4:$C511,$C512),10))</f>
        <v/>
      </c>
      <c r="I512" s="15" t="str">
        <f>IF(OR($D512="",$C512=""),"",ROUND(SUMIFS($K$4:$K511,$C$4:$C511,$C512),8))</f>
        <v/>
      </c>
      <c r="J512" s="16" t="str">
        <f>IF(OR($D512="",$C512=""),"",IF(OR($D512="Buy",$D512="Reward"),SUM($E512),IF(OR($D512="Sell",$D512="Fee"),-SUM($E512),0)))</f>
        <v/>
      </c>
      <c r="K512" s="17" t="str">
        <f>IF(OR($D512="",$C512=""),"",IF($D512="Sell",IF(SUM($H512)&gt;0,-SUM($I512)*IF(SUM($E512)&gt;SUM($H512),SUM($H512),SUM($E512))/SUM($H512),-SUM($I512)),IF(OR($D512="Buy",$D512="Reward"),SUM($F512)+SUM($G512),0)))</f>
        <v/>
      </c>
      <c r="L512" s="17" t="str">
        <f>IF(OR($C512="",$D512&lt;&gt;"Sell"),"",IF(SUM($H512)&gt;0,SUM($F512)-SUM($G512)-SUM($I512)*IF(SUM($E512)&gt;SUM($H512),SUM($H512),SUM($E512))/SUM($H512),""))</f>
        <v/>
      </c>
      <c r="M512" s="20" t="str">
        <f>IF($D512="","",IF($C512="","Missing coin",IF(AND($D512&lt;&gt;"Buy",$D512&lt;&gt;"Sell",$D512&lt;&gt;"Fee",$D512&lt;&gt;"Reward",$D512&lt;&gt;"Transfer"),"Unknown type",IF(SUM($E512)&lt;=0,"Missing quantity",IF(COUNTIF('Portfolio'!$A$9:$A$58,$C512)=0,"Coin missing from the Portfolio tab",IF(AND($D512="Sell",SUM($E512)&gt;SUM($H512)+0.000000000001),"Sale larger than holdings",IF(AND($D512="Fee",SUM($E512)&gt;SUM($H512)+0.000000000001),"Fee larger than holdings",IF(AND(OR($D512="Buy",$D512="Sell"),SUM($F512)&lt;=0),"Missing amount",IF(AND(ISNUMBER($A512),SUM($A512)&lt;MAX($A$4:$A511)),"Date out of chronological order","OK")))))))))</f>
        <v/>
      </c>
    </row>
    <row r="513" spans="1:13" x14ac:dyDescent="0.25">
      <c r="A513" s="21"/>
      <c r="B513" s="13"/>
      <c r="C513" s="13"/>
      <c r="D513" s="13"/>
      <c r="E513" s="22"/>
      <c r="F513" s="14"/>
      <c r="G513" s="14"/>
      <c r="H513" s="16" t="str">
        <f>IF(OR($D513="",$C513=""),"",ROUND(SUMIFS($J$4:$J512,$C$4:$C512,$C513),10))</f>
        <v/>
      </c>
      <c r="I513" s="15" t="str">
        <f>IF(OR($D513="",$C513=""),"",ROUND(SUMIFS($K$4:$K512,$C$4:$C512,$C513),8))</f>
        <v/>
      </c>
      <c r="J513" s="16" t="str">
        <f>IF(OR($D513="",$C513=""),"",IF(OR($D513="Buy",$D513="Reward"),SUM($E513),IF(OR($D513="Sell",$D513="Fee"),-SUM($E513),0)))</f>
        <v/>
      </c>
      <c r="K513" s="17" t="str">
        <f>IF(OR($D513="",$C513=""),"",IF($D513="Sell",IF(SUM($H513)&gt;0,-SUM($I513)*IF(SUM($E513)&gt;SUM($H513),SUM($H513),SUM($E513))/SUM($H513),-SUM($I513)),IF(OR($D513="Buy",$D513="Reward"),SUM($F513)+SUM($G513),0)))</f>
        <v/>
      </c>
      <c r="L513" s="17" t="str">
        <f>IF(OR($C513="",$D513&lt;&gt;"Sell"),"",IF(SUM($H513)&gt;0,SUM($F513)-SUM($G513)-SUM($I513)*IF(SUM($E513)&gt;SUM($H513),SUM($H513),SUM($E513))/SUM($H513),""))</f>
        <v/>
      </c>
      <c r="M513" s="20" t="str">
        <f>IF($D513="","",IF($C513="","Missing coin",IF(AND($D513&lt;&gt;"Buy",$D513&lt;&gt;"Sell",$D513&lt;&gt;"Fee",$D513&lt;&gt;"Reward",$D513&lt;&gt;"Transfer"),"Unknown type",IF(SUM($E513)&lt;=0,"Missing quantity",IF(COUNTIF('Portfolio'!$A$9:$A$58,$C513)=0,"Coin missing from the Portfolio tab",IF(AND($D513="Sell",SUM($E513)&gt;SUM($H513)+0.000000000001),"Sale larger than holdings",IF(AND($D513="Fee",SUM($E513)&gt;SUM($H513)+0.000000000001),"Fee larger than holdings",IF(AND(OR($D513="Buy",$D513="Sell"),SUM($F513)&lt;=0),"Missing amount",IF(AND(ISNUMBER($A513),SUM($A513)&lt;MAX($A$4:$A512)),"Date out of chronological order","OK")))))))))</f>
        <v/>
      </c>
    </row>
    <row r="514" spans="1:13" x14ac:dyDescent="0.25">
      <c r="A514" s="21"/>
      <c r="B514" s="13"/>
      <c r="C514" s="13"/>
      <c r="D514" s="13"/>
      <c r="E514" s="22"/>
      <c r="F514" s="14"/>
      <c r="G514" s="14"/>
      <c r="H514" s="16" t="str">
        <f>IF(OR($D514="",$C514=""),"",ROUND(SUMIFS($J$4:$J513,$C$4:$C513,$C514),10))</f>
        <v/>
      </c>
      <c r="I514" s="15" t="str">
        <f>IF(OR($D514="",$C514=""),"",ROUND(SUMIFS($K$4:$K513,$C$4:$C513,$C514),8))</f>
        <v/>
      </c>
      <c r="J514" s="16" t="str">
        <f>IF(OR($D514="",$C514=""),"",IF(OR($D514="Buy",$D514="Reward"),SUM($E514),IF(OR($D514="Sell",$D514="Fee"),-SUM($E514),0)))</f>
        <v/>
      </c>
      <c r="K514" s="17" t="str">
        <f>IF(OR($D514="",$C514=""),"",IF($D514="Sell",IF(SUM($H514)&gt;0,-SUM($I514)*IF(SUM($E514)&gt;SUM($H514),SUM($H514),SUM($E514))/SUM($H514),-SUM($I514)),IF(OR($D514="Buy",$D514="Reward"),SUM($F514)+SUM($G514),0)))</f>
        <v/>
      </c>
      <c r="L514" s="17" t="str">
        <f>IF(OR($C514="",$D514&lt;&gt;"Sell"),"",IF(SUM($H514)&gt;0,SUM($F514)-SUM($G514)-SUM($I514)*IF(SUM($E514)&gt;SUM($H514),SUM($H514),SUM($E514))/SUM($H514),""))</f>
        <v/>
      </c>
      <c r="M514" s="20" t="str">
        <f>IF($D514="","",IF($C514="","Missing coin",IF(AND($D514&lt;&gt;"Buy",$D514&lt;&gt;"Sell",$D514&lt;&gt;"Fee",$D514&lt;&gt;"Reward",$D514&lt;&gt;"Transfer"),"Unknown type",IF(SUM($E514)&lt;=0,"Missing quantity",IF(COUNTIF('Portfolio'!$A$9:$A$58,$C514)=0,"Coin missing from the Portfolio tab",IF(AND($D514="Sell",SUM($E514)&gt;SUM($H514)+0.000000000001),"Sale larger than holdings",IF(AND($D514="Fee",SUM($E514)&gt;SUM($H514)+0.000000000001),"Fee larger than holdings",IF(AND(OR($D514="Buy",$D514="Sell"),SUM($F514)&lt;=0),"Missing amount",IF(AND(ISNUMBER($A514),SUM($A514)&lt;MAX($A$4:$A513)),"Date out of chronological order","OK")))))))))</f>
        <v/>
      </c>
    </row>
    <row r="515" spans="1:13" x14ac:dyDescent="0.25">
      <c r="A515" s="21"/>
      <c r="B515" s="13"/>
      <c r="C515" s="13"/>
      <c r="D515" s="13"/>
      <c r="E515" s="22"/>
      <c r="F515" s="14"/>
      <c r="G515" s="14"/>
      <c r="H515" s="16" t="str">
        <f>IF(OR($D515="",$C515=""),"",ROUND(SUMIFS($J$4:$J514,$C$4:$C514,$C515),10))</f>
        <v/>
      </c>
      <c r="I515" s="15" t="str">
        <f>IF(OR($D515="",$C515=""),"",ROUND(SUMIFS($K$4:$K514,$C$4:$C514,$C515),8))</f>
        <v/>
      </c>
      <c r="J515" s="16" t="str">
        <f>IF(OR($D515="",$C515=""),"",IF(OR($D515="Buy",$D515="Reward"),SUM($E515),IF(OR($D515="Sell",$D515="Fee"),-SUM($E515),0)))</f>
        <v/>
      </c>
      <c r="K515" s="17" t="str">
        <f>IF(OR($D515="",$C515=""),"",IF($D515="Sell",IF(SUM($H515)&gt;0,-SUM($I515)*IF(SUM($E515)&gt;SUM($H515),SUM($H515),SUM($E515))/SUM($H515),-SUM($I515)),IF(OR($D515="Buy",$D515="Reward"),SUM($F515)+SUM($G515),0)))</f>
        <v/>
      </c>
      <c r="L515" s="17" t="str">
        <f>IF(OR($C515="",$D515&lt;&gt;"Sell"),"",IF(SUM($H515)&gt;0,SUM($F515)-SUM($G515)-SUM($I515)*IF(SUM($E515)&gt;SUM($H515),SUM($H515),SUM($E515))/SUM($H515),""))</f>
        <v/>
      </c>
      <c r="M515" s="20" t="str">
        <f>IF($D515="","",IF($C515="","Missing coin",IF(AND($D515&lt;&gt;"Buy",$D515&lt;&gt;"Sell",$D515&lt;&gt;"Fee",$D515&lt;&gt;"Reward",$D515&lt;&gt;"Transfer"),"Unknown type",IF(SUM($E515)&lt;=0,"Missing quantity",IF(COUNTIF('Portfolio'!$A$9:$A$58,$C515)=0,"Coin missing from the Portfolio tab",IF(AND($D515="Sell",SUM($E515)&gt;SUM($H515)+0.000000000001),"Sale larger than holdings",IF(AND($D515="Fee",SUM($E515)&gt;SUM($H515)+0.000000000001),"Fee larger than holdings",IF(AND(OR($D515="Buy",$D515="Sell"),SUM($F515)&lt;=0),"Missing amount",IF(AND(ISNUMBER($A515),SUM($A515)&lt;MAX($A$4:$A514)),"Date out of chronological order","OK")))))))))</f>
        <v/>
      </c>
    </row>
    <row r="516" spans="1:13" x14ac:dyDescent="0.25">
      <c r="A516" s="21"/>
      <c r="B516" s="13"/>
      <c r="C516" s="13"/>
      <c r="D516" s="13"/>
      <c r="E516" s="22"/>
      <c r="F516" s="14"/>
      <c r="G516" s="14"/>
      <c r="H516" s="16" t="str">
        <f>IF(OR($D516="",$C516=""),"",ROUND(SUMIFS($J$4:$J515,$C$4:$C515,$C516),10))</f>
        <v/>
      </c>
      <c r="I516" s="15" t="str">
        <f>IF(OR($D516="",$C516=""),"",ROUND(SUMIFS($K$4:$K515,$C$4:$C515,$C516),8))</f>
        <v/>
      </c>
      <c r="J516" s="16" t="str">
        <f>IF(OR($D516="",$C516=""),"",IF(OR($D516="Buy",$D516="Reward"),SUM($E516),IF(OR($D516="Sell",$D516="Fee"),-SUM($E516),0)))</f>
        <v/>
      </c>
      <c r="K516" s="17" t="str">
        <f>IF(OR($D516="",$C516=""),"",IF($D516="Sell",IF(SUM($H516)&gt;0,-SUM($I516)*IF(SUM($E516)&gt;SUM($H516),SUM($H516),SUM($E516))/SUM($H516),-SUM($I516)),IF(OR($D516="Buy",$D516="Reward"),SUM($F516)+SUM($G516),0)))</f>
        <v/>
      </c>
      <c r="L516" s="17" t="str">
        <f>IF(OR($C516="",$D516&lt;&gt;"Sell"),"",IF(SUM($H516)&gt;0,SUM($F516)-SUM($G516)-SUM($I516)*IF(SUM($E516)&gt;SUM($H516),SUM($H516),SUM($E516))/SUM($H516),""))</f>
        <v/>
      </c>
      <c r="M516" s="20" t="str">
        <f>IF($D516="","",IF($C516="","Missing coin",IF(AND($D516&lt;&gt;"Buy",$D516&lt;&gt;"Sell",$D516&lt;&gt;"Fee",$D516&lt;&gt;"Reward",$D516&lt;&gt;"Transfer"),"Unknown type",IF(SUM($E516)&lt;=0,"Missing quantity",IF(COUNTIF('Portfolio'!$A$9:$A$58,$C516)=0,"Coin missing from the Portfolio tab",IF(AND($D516="Sell",SUM($E516)&gt;SUM($H516)+0.000000000001),"Sale larger than holdings",IF(AND($D516="Fee",SUM($E516)&gt;SUM($H516)+0.000000000001),"Fee larger than holdings",IF(AND(OR($D516="Buy",$D516="Sell"),SUM($F516)&lt;=0),"Missing amount",IF(AND(ISNUMBER($A516),SUM($A516)&lt;MAX($A$4:$A515)),"Date out of chronological order","OK")))))))))</f>
        <v/>
      </c>
    </row>
    <row r="517" spans="1:13" x14ac:dyDescent="0.25">
      <c r="A517" s="21"/>
      <c r="B517" s="13"/>
      <c r="C517" s="13"/>
      <c r="D517" s="13"/>
      <c r="E517" s="22"/>
      <c r="F517" s="14"/>
      <c r="G517" s="14"/>
      <c r="H517" s="16" t="str">
        <f>IF(OR($D517="",$C517=""),"",ROUND(SUMIFS($J$4:$J516,$C$4:$C516,$C517),10))</f>
        <v/>
      </c>
      <c r="I517" s="15" t="str">
        <f>IF(OR($D517="",$C517=""),"",ROUND(SUMIFS($K$4:$K516,$C$4:$C516,$C517),8))</f>
        <v/>
      </c>
      <c r="J517" s="16" t="str">
        <f>IF(OR($D517="",$C517=""),"",IF(OR($D517="Buy",$D517="Reward"),SUM($E517),IF(OR($D517="Sell",$D517="Fee"),-SUM($E517),0)))</f>
        <v/>
      </c>
      <c r="K517" s="17" t="str">
        <f>IF(OR($D517="",$C517=""),"",IF($D517="Sell",IF(SUM($H517)&gt;0,-SUM($I517)*IF(SUM($E517)&gt;SUM($H517),SUM($H517),SUM($E517))/SUM($H517),-SUM($I517)),IF(OR($D517="Buy",$D517="Reward"),SUM($F517)+SUM($G517),0)))</f>
        <v/>
      </c>
      <c r="L517" s="17" t="str">
        <f>IF(OR($C517="",$D517&lt;&gt;"Sell"),"",IF(SUM($H517)&gt;0,SUM($F517)-SUM($G517)-SUM($I517)*IF(SUM($E517)&gt;SUM($H517),SUM($H517),SUM($E517))/SUM($H517),""))</f>
        <v/>
      </c>
      <c r="M517" s="20" t="str">
        <f>IF($D517="","",IF($C517="","Missing coin",IF(AND($D517&lt;&gt;"Buy",$D517&lt;&gt;"Sell",$D517&lt;&gt;"Fee",$D517&lt;&gt;"Reward",$D517&lt;&gt;"Transfer"),"Unknown type",IF(SUM($E517)&lt;=0,"Missing quantity",IF(COUNTIF('Portfolio'!$A$9:$A$58,$C517)=0,"Coin missing from the Portfolio tab",IF(AND($D517="Sell",SUM($E517)&gt;SUM($H517)+0.000000000001),"Sale larger than holdings",IF(AND($D517="Fee",SUM($E517)&gt;SUM($H517)+0.000000000001),"Fee larger than holdings",IF(AND(OR($D517="Buy",$D517="Sell"),SUM($F517)&lt;=0),"Missing amount",IF(AND(ISNUMBER($A517),SUM($A517)&lt;MAX($A$4:$A516)),"Date out of chronological order","OK")))))))))</f>
        <v/>
      </c>
    </row>
    <row r="518" spans="1:13" x14ac:dyDescent="0.25">
      <c r="A518" s="21"/>
      <c r="B518" s="13"/>
      <c r="C518" s="13"/>
      <c r="D518" s="13"/>
      <c r="E518" s="22"/>
      <c r="F518" s="14"/>
      <c r="G518" s="14"/>
      <c r="H518" s="16" t="str">
        <f>IF(OR($D518="",$C518=""),"",ROUND(SUMIFS($J$4:$J517,$C$4:$C517,$C518),10))</f>
        <v/>
      </c>
      <c r="I518" s="15" t="str">
        <f>IF(OR($D518="",$C518=""),"",ROUND(SUMIFS($K$4:$K517,$C$4:$C517,$C518),8))</f>
        <v/>
      </c>
      <c r="J518" s="16" t="str">
        <f>IF(OR($D518="",$C518=""),"",IF(OR($D518="Buy",$D518="Reward"),SUM($E518),IF(OR($D518="Sell",$D518="Fee"),-SUM($E518),0)))</f>
        <v/>
      </c>
      <c r="K518" s="17" t="str">
        <f>IF(OR($D518="",$C518=""),"",IF($D518="Sell",IF(SUM($H518)&gt;0,-SUM($I518)*IF(SUM($E518)&gt;SUM($H518),SUM($H518),SUM($E518))/SUM($H518),-SUM($I518)),IF(OR($D518="Buy",$D518="Reward"),SUM($F518)+SUM($G518),0)))</f>
        <v/>
      </c>
      <c r="L518" s="17" t="str">
        <f>IF(OR($C518="",$D518&lt;&gt;"Sell"),"",IF(SUM($H518)&gt;0,SUM($F518)-SUM($G518)-SUM($I518)*IF(SUM($E518)&gt;SUM($H518),SUM($H518),SUM($E518))/SUM($H518),""))</f>
        <v/>
      </c>
      <c r="M518" s="20" t="str">
        <f>IF($D518="","",IF($C518="","Missing coin",IF(AND($D518&lt;&gt;"Buy",$D518&lt;&gt;"Sell",$D518&lt;&gt;"Fee",$D518&lt;&gt;"Reward",$D518&lt;&gt;"Transfer"),"Unknown type",IF(SUM($E518)&lt;=0,"Missing quantity",IF(COUNTIF('Portfolio'!$A$9:$A$58,$C518)=0,"Coin missing from the Portfolio tab",IF(AND($D518="Sell",SUM($E518)&gt;SUM($H518)+0.000000000001),"Sale larger than holdings",IF(AND($D518="Fee",SUM($E518)&gt;SUM($H518)+0.000000000001),"Fee larger than holdings",IF(AND(OR($D518="Buy",$D518="Sell"),SUM($F518)&lt;=0),"Missing amount",IF(AND(ISNUMBER($A518),SUM($A518)&lt;MAX($A$4:$A517)),"Date out of chronological order","OK")))))))))</f>
        <v/>
      </c>
    </row>
    <row r="519" spans="1:13" x14ac:dyDescent="0.25">
      <c r="A519" s="21"/>
      <c r="B519" s="13"/>
      <c r="C519" s="13"/>
      <c r="D519" s="13"/>
      <c r="E519" s="22"/>
      <c r="F519" s="14"/>
      <c r="G519" s="14"/>
      <c r="H519" s="16" t="str">
        <f>IF(OR($D519="",$C519=""),"",ROUND(SUMIFS($J$4:$J518,$C$4:$C518,$C519),10))</f>
        <v/>
      </c>
      <c r="I519" s="15" t="str">
        <f>IF(OR($D519="",$C519=""),"",ROUND(SUMIFS($K$4:$K518,$C$4:$C518,$C519),8))</f>
        <v/>
      </c>
      <c r="J519" s="16" t="str">
        <f>IF(OR($D519="",$C519=""),"",IF(OR($D519="Buy",$D519="Reward"),SUM($E519),IF(OR($D519="Sell",$D519="Fee"),-SUM($E519),0)))</f>
        <v/>
      </c>
      <c r="K519" s="17" t="str">
        <f>IF(OR($D519="",$C519=""),"",IF($D519="Sell",IF(SUM($H519)&gt;0,-SUM($I519)*IF(SUM($E519)&gt;SUM($H519),SUM($H519),SUM($E519))/SUM($H519),-SUM($I519)),IF(OR($D519="Buy",$D519="Reward"),SUM($F519)+SUM($G519),0)))</f>
        <v/>
      </c>
      <c r="L519" s="17" t="str">
        <f>IF(OR($C519="",$D519&lt;&gt;"Sell"),"",IF(SUM($H519)&gt;0,SUM($F519)-SUM($G519)-SUM($I519)*IF(SUM($E519)&gt;SUM($H519),SUM($H519),SUM($E519))/SUM($H519),""))</f>
        <v/>
      </c>
      <c r="M519" s="20" t="str">
        <f>IF($D519="","",IF($C519="","Missing coin",IF(AND($D519&lt;&gt;"Buy",$D519&lt;&gt;"Sell",$D519&lt;&gt;"Fee",$D519&lt;&gt;"Reward",$D519&lt;&gt;"Transfer"),"Unknown type",IF(SUM($E519)&lt;=0,"Missing quantity",IF(COUNTIF('Portfolio'!$A$9:$A$58,$C519)=0,"Coin missing from the Portfolio tab",IF(AND($D519="Sell",SUM($E519)&gt;SUM($H519)+0.000000000001),"Sale larger than holdings",IF(AND($D519="Fee",SUM($E519)&gt;SUM($H519)+0.000000000001),"Fee larger than holdings",IF(AND(OR($D519="Buy",$D519="Sell"),SUM($F519)&lt;=0),"Missing amount",IF(AND(ISNUMBER($A519),SUM($A519)&lt;MAX($A$4:$A518)),"Date out of chronological order","OK")))))))))</f>
        <v/>
      </c>
    </row>
    <row r="520" spans="1:13" x14ac:dyDescent="0.25">
      <c r="A520" s="21"/>
      <c r="B520" s="13"/>
      <c r="C520" s="13"/>
      <c r="D520" s="13"/>
      <c r="E520" s="22"/>
      <c r="F520" s="14"/>
      <c r="G520" s="14"/>
      <c r="H520" s="16" t="str">
        <f>IF(OR($D520="",$C520=""),"",ROUND(SUMIFS($J$4:$J519,$C$4:$C519,$C520),10))</f>
        <v/>
      </c>
      <c r="I520" s="15" t="str">
        <f>IF(OR($D520="",$C520=""),"",ROUND(SUMIFS($K$4:$K519,$C$4:$C519,$C520),8))</f>
        <v/>
      </c>
      <c r="J520" s="16" t="str">
        <f>IF(OR($D520="",$C520=""),"",IF(OR($D520="Buy",$D520="Reward"),SUM($E520),IF(OR($D520="Sell",$D520="Fee"),-SUM($E520),0)))</f>
        <v/>
      </c>
      <c r="K520" s="17" t="str">
        <f>IF(OR($D520="",$C520=""),"",IF($D520="Sell",IF(SUM($H520)&gt;0,-SUM($I520)*IF(SUM($E520)&gt;SUM($H520),SUM($H520),SUM($E520))/SUM($H520),-SUM($I520)),IF(OR($D520="Buy",$D520="Reward"),SUM($F520)+SUM($G520),0)))</f>
        <v/>
      </c>
      <c r="L520" s="17" t="str">
        <f>IF(OR($C520="",$D520&lt;&gt;"Sell"),"",IF(SUM($H520)&gt;0,SUM($F520)-SUM($G520)-SUM($I520)*IF(SUM($E520)&gt;SUM($H520),SUM($H520),SUM($E520))/SUM($H520),""))</f>
        <v/>
      </c>
      <c r="M520" s="20" t="str">
        <f>IF($D520="","",IF($C520="","Missing coin",IF(AND($D520&lt;&gt;"Buy",$D520&lt;&gt;"Sell",$D520&lt;&gt;"Fee",$D520&lt;&gt;"Reward",$D520&lt;&gt;"Transfer"),"Unknown type",IF(SUM($E520)&lt;=0,"Missing quantity",IF(COUNTIF('Portfolio'!$A$9:$A$58,$C520)=0,"Coin missing from the Portfolio tab",IF(AND($D520="Sell",SUM($E520)&gt;SUM($H520)+0.000000000001),"Sale larger than holdings",IF(AND($D520="Fee",SUM($E520)&gt;SUM($H520)+0.000000000001),"Fee larger than holdings",IF(AND(OR($D520="Buy",$D520="Sell"),SUM($F520)&lt;=0),"Missing amount",IF(AND(ISNUMBER($A520),SUM($A520)&lt;MAX($A$4:$A519)),"Date out of chronological order","OK")))))))))</f>
        <v/>
      </c>
    </row>
    <row r="521" spans="1:13" x14ac:dyDescent="0.25">
      <c r="A521" s="21"/>
      <c r="B521" s="13"/>
      <c r="C521" s="13"/>
      <c r="D521" s="13"/>
      <c r="E521" s="22"/>
      <c r="F521" s="14"/>
      <c r="G521" s="14"/>
      <c r="H521" s="16" t="str">
        <f>IF(OR($D521="",$C521=""),"",ROUND(SUMIFS($J$4:$J520,$C$4:$C520,$C521),10))</f>
        <v/>
      </c>
      <c r="I521" s="15" t="str">
        <f>IF(OR($D521="",$C521=""),"",ROUND(SUMIFS($K$4:$K520,$C$4:$C520,$C521),8))</f>
        <v/>
      </c>
      <c r="J521" s="16" t="str">
        <f>IF(OR($D521="",$C521=""),"",IF(OR($D521="Buy",$D521="Reward"),SUM($E521),IF(OR($D521="Sell",$D521="Fee"),-SUM($E521),0)))</f>
        <v/>
      </c>
      <c r="K521" s="17" t="str">
        <f>IF(OR($D521="",$C521=""),"",IF($D521="Sell",IF(SUM($H521)&gt;0,-SUM($I521)*IF(SUM($E521)&gt;SUM($H521),SUM($H521),SUM($E521))/SUM($H521),-SUM($I521)),IF(OR($D521="Buy",$D521="Reward"),SUM($F521)+SUM($G521),0)))</f>
        <v/>
      </c>
      <c r="L521" s="17" t="str">
        <f>IF(OR($C521="",$D521&lt;&gt;"Sell"),"",IF(SUM($H521)&gt;0,SUM($F521)-SUM($G521)-SUM($I521)*IF(SUM($E521)&gt;SUM($H521),SUM($H521),SUM($E521))/SUM($H521),""))</f>
        <v/>
      </c>
      <c r="M521" s="20" t="str">
        <f>IF($D521="","",IF($C521="","Missing coin",IF(AND($D521&lt;&gt;"Buy",$D521&lt;&gt;"Sell",$D521&lt;&gt;"Fee",$D521&lt;&gt;"Reward",$D521&lt;&gt;"Transfer"),"Unknown type",IF(SUM($E521)&lt;=0,"Missing quantity",IF(COUNTIF('Portfolio'!$A$9:$A$58,$C521)=0,"Coin missing from the Portfolio tab",IF(AND($D521="Sell",SUM($E521)&gt;SUM($H521)+0.000000000001),"Sale larger than holdings",IF(AND($D521="Fee",SUM($E521)&gt;SUM($H521)+0.000000000001),"Fee larger than holdings",IF(AND(OR($D521="Buy",$D521="Sell"),SUM($F521)&lt;=0),"Missing amount",IF(AND(ISNUMBER($A521),SUM($A521)&lt;MAX($A$4:$A520)),"Date out of chronological order","OK")))))))))</f>
        <v/>
      </c>
    </row>
    <row r="522" spans="1:13" x14ac:dyDescent="0.25">
      <c r="A522" s="21"/>
      <c r="B522" s="13"/>
      <c r="C522" s="13"/>
      <c r="D522" s="13"/>
      <c r="E522" s="22"/>
      <c r="F522" s="14"/>
      <c r="G522" s="14"/>
      <c r="H522" s="16" t="str">
        <f>IF(OR($D522="",$C522=""),"",ROUND(SUMIFS($J$4:$J521,$C$4:$C521,$C522),10))</f>
        <v/>
      </c>
      <c r="I522" s="15" t="str">
        <f>IF(OR($D522="",$C522=""),"",ROUND(SUMIFS($K$4:$K521,$C$4:$C521,$C522),8))</f>
        <v/>
      </c>
      <c r="J522" s="16" t="str">
        <f>IF(OR($D522="",$C522=""),"",IF(OR($D522="Buy",$D522="Reward"),SUM($E522),IF(OR($D522="Sell",$D522="Fee"),-SUM($E522),0)))</f>
        <v/>
      </c>
      <c r="K522" s="17" t="str">
        <f>IF(OR($D522="",$C522=""),"",IF($D522="Sell",IF(SUM($H522)&gt;0,-SUM($I522)*IF(SUM($E522)&gt;SUM($H522),SUM($H522),SUM($E522))/SUM($H522),-SUM($I522)),IF(OR($D522="Buy",$D522="Reward"),SUM($F522)+SUM($G522),0)))</f>
        <v/>
      </c>
      <c r="L522" s="17" t="str">
        <f>IF(OR($C522="",$D522&lt;&gt;"Sell"),"",IF(SUM($H522)&gt;0,SUM($F522)-SUM($G522)-SUM($I522)*IF(SUM($E522)&gt;SUM($H522),SUM($H522),SUM($E522))/SUM($H522),""))</f>
        <v/>
      </c>
      <c r="M522" s="20" t="str">
        <f>IF($D522="","",IF($C522="","Missing coin",IF(AND($D522&lt;&gt;"Buy",$D522&lt;&gt;"Sell",$D522&lt;&gt;"Fee",$D522&lt;&gt;"Reward",$D522&lt;&gt;"Transfer"),"Unknown type",IF(SUM($E522)&lt;=0,"Missing quantity",IF(COUNTIF('Portfolio'!$A$9:$A$58,$C522)=0,"Coin missing from the Portfolio tab",IF(AND($D522="Sell",SUM($E522)&gt;SUM($H522)+0.000000000001),"Sale larger than holdings",IF(AND($D522="Fee",SUM($E522)&gt;SUM($H522)+0.000000000001),"Fee larger than holdings",IF(AND(OR($D522="Buy",$D522="Sell"),SUM($F522)&lt;=0),"Missing amount",IF(AND(ISNUMBER($A522),SUM($A522)&lt;MAX($A$4:$A521)),"Date out of chronological order","OK")))))))))</f>
        <v/>
      </c>
    </row>
    <row r="523" spans="1:13" x14ac:dyDescent="0.25">
      <c r="A523" s="21"/>
      <c r="B523" s="13"/>
      <c r="C523" s="13"/>
      <c r="D523" s="13"/>
      <c r="E523" s="22"/>
      <c r="F523" s="14"/>
      <c r="G523" s="14"/>
      <c r="H523" s="16" t="str">
        <f>IF(OR($D523="",$C523=""),"",ROUND(SUMIFS($J$4:$J522,$C$4:$C522,$C523),10))</f>
        <v/>
      </c>
      <c r="I523" s="15" t="str">
        <f>IF(OR($D523="",$C523=""),"",ROUND(SUMIFS($K$4:$K522,$C$4:$C522,$C523),8))</f>
        <v/>
      </c>
      <c r="J523" s="16" t="str">
        <f>IF(OR($D523="",$C523=""),"",IF(OR($D523="Buy",$D523="Reward"),SUM($E523),IF(OR($D523="Sell",$D523="Fee"),-SUM($E523),0)))</f>
        <v/>
      </c>
      <c r="K523" s="17" t="str">
        <f>IF(OR($D523="",$C523=""),"",IF($D523="Sell",IF(SUM($H523)&gt;0,-SUM($I523)*IF(SUM($E523)&gt;SUM($H523),SUM($H523),SUM($E523))/SUM($H523),-SUM($I523)),IF(OR($D523="Buy",$D523="Reward"),SUM($F523)+SUM($G523),0)))</f>
        <v/>
      </c>
      <c r="L523" s="17" t="str">
        <f>IF(OR($C523="",$D523&lt;&gt;"Sell"),"",IF(SUM($H523)&gt;0,SUM($F523)-SUM($G523)-SUM($I523)*IF(SUM($E523)&gt;SUM($H523),SUM($H523),SUM($E523))/SUM($H523),""))</f>
        <v/>
      </c>
      <c r="M523" s="20" t="str">
        <f>IF($D523="","",IF($C523="","Missing coin",IF(AND($D523&lt;&gt;"Buy",$D523&lt;&gt;"Sell",$D523&lt;&gt;"Fee",$D523&lt;&gt;"Reward",$D523&lt;&gt;"Transfer"),"Unknown type",IF(SUM($E523)&lt;=0,"Missing quantity",IF(COUNTIF('Portfolio'!$A$9:$A$58,$C523)=0,"Coin missing from the Portfolio tab",IF(AND($D523="Sell",SUM($E523)&gt;SUM($H523)+0.000000000001),"Sale larger than holdings",IF(AND($D523="Fee",SUM($E523)&gt;SUM($H523)+0.000000000001),"Fee larger than holdings",IF(AND(OR($D523="Buy",$D523="Sell"),SUM($F523)&lt;=0),"Missing amount",IF(AND(ISNUMBER($A523),SUM($A523)&lt;MAX($A$4:$A522)),"Date out of chronological order","OK")))))))))</f>
        <v/>
      </c>
    </row>
    <row r="524" spans="1:13" x14ac:dyDescent="0.25">
      <c r="A524" s="21"/>
      <c r="B524" s="13"/>
      <c r="C524" s="13"/>
      <c r="D524" s="13"/>
      <c r="E524" s="22"/>
      <c r="F524" s="14"/>
      <c r="G524" s="14"/>
      <c r="H524" s="16" t="str">
        <f>IF(OR($D524="",$C524=""),"",ROUND(SUMIFS($J$4:$J523,$C$4:$C523,$C524),10))</f>
        <v/>
      </c>
      <c r="I524" s="15" t="str">
        <f>IF(OR($D524="",$C524=""),"",ROUND(SUMIFS($K$4:$K523,$C$4:$C523,$C524),8))</f>
        <v/>
      </c>
      <c r="J524" s="16" t="str">
        <f>IF(OR($D524="",$C524=""),"",IF(OR($D524="Buy",$D524="Reward"),SUM($E524),IF(OR($D524="Sell",$D524="Fee"),-SUM($E524),0)))</f>
        <v/>
      </c>
      <c r="K524" s="17" t="str">
        <f>IF(OR($D524="",$C524=""),"",IF($D524="Sell",IF(SUM($H524)&gt;0,-SUM($I524)*IF(SUM($E524)&gt;SUM($H524),SUM($H524),SUM($E524))/SUM($H524),-SUM($I524)),IF(OR($D524="Buy",$D524="Reward"),SUM($F524)+SUM($G524),0)))</f>
        <v/>
      </c>
      <c r="L524" s="17" t="str">
        <f>IF(OR($C524="",$D524&lt;&gt;"Sell"),"",IF(SUM($H524)&gt;0,SUM($F524)-SUM($G524)-SUM($I524)*IF(SUM($E524)&gt;SUM($H524),SUM($H524),SUM($E524))/SUM($H524),""))</f>
        <v/>
      </c>
      <c r="M524" s="20" t="str">
        <f>IF($D524="","",IF($C524="","Missing coin",IF(AND($D524&lt;&gt;"Buy",$D524&lt;&gt;"Sell",$D524&lt;&gt;"Fee",$D524&lt;&gt;"Reward",$D524&lt;&gt;"Transfer"),"Unknown type",IF(SUM($E524)&lt;=0,"Missing quantity",IF(COUNTIF('Portfolio'!$A$9:$A$58,$C524)=0,"Coin missing from the Portfolio tab",IF(AND($D524="Sell",SUM($E524)&gt;SUM($H524)+0.000000000001),"Sale larger than holdings",IF(AND($D524="Fee",SUM($E524)&gt;SUM($H524)+0.000000000001),"Fee larger than holdings",IF(AND(OR($D524="Buy",$D524="Sell"),SUM($F524)&lt;=0),"Missing amount",IF(AND(ISNUMBER($A524),SUM($A524)&lt;MAX($A$4:$A523)),"Date out of chronological order","OK")))))))))</f>
        <v/>
      </c>
    </row>
    <row r="525" spans="1:13" x14ac:dyDescent="0.25">
      <c r="A525" s="21"/>
      <c r="B525" s="13"/>
      <c r="C525" s="13"/>
      <c r="D525" s="13"/>
      <c r="E525" s="22"/>
      <c r="F525" s="14"/>
      <c r="G525" s="14"/>
      <c r="H525" s="16" t="str">
        <f>IF(OR($D525="",$C525=""),"",ROUND(SUMIFS($J$4:$J524,$C$4:$C524,$C525),10))</f>
        <v/>
      </c>
      <c r="I525" s="15" t="str">
        <f>IF(OR($D525="",$C525=""),"",ROUND(SUMIFS($K$4:$K524,$C$4:$C524,$C525),8))</f>
        <v/>
      </c>
      <c r="J525" s="16" t="str">
        <f>IF(OR($D525="",$C525=""),"",IF(OR($D525="Buy",$D525="Reward"),SUM($E525),IF(OR($D525="Sell",$D525="Fee"),-SUM($E525),0)))</f>
        <v/>
      </c>
      <c r="K525" s="17" t="str">
        <f>IF(OR($D525="",$C525=""),"",IF($D525="Sell",IF(SUM($H525)&gt;0,-SUM($I525)*IF(SUM($E525)&gt;SUM($H525),SUM($H525),SUM($E525))/SUM($H525),-SUM($I525)),IF(OR($D525="Buy",$D525="Reward"),SUM($F525)+SUM($G525),0)))</f>
        <v/>
      </c>
      <c r="L525" s="17" t="str">
        <f>IF(OR($C525="",$D525&lt;&gt;"Sell"),"",IF(SUM($H525)&gt;0,SUM($F525)-SUM($G525)-SUM($I525)*IF(SUM($E525)&gt;SUM($H525),SUM($H525),SUM($E525))/SUM($H525),""))</f>
        <v/>
      </c>
      <c r="M525" s="20" t="str">
        <f>IF($D525="","",IF($C525="","Missing coin",IF(AND($D525&lt;&gt;"Buy",$D525&lt;&gt;"Sell",$D525&lt;&gt;"Fee",$D525&lt;&gt;"Reward",$D525&lt;&gt;"Transfer"),"Unknown type",IF(SUM($E525)&lt;=0,"Missing quantity",IF(COUNTIF('Portfolio'!$A$9:$A$58,$C525)=0,"Coin missing from the Portfolio tab",IF(AND($D525="Sell",SUM($E525)&gt;SUM($H525)+0.000000000001),"Sale larger than holdings",IF(AND($D525="Fee",SUM($E525)&gt;SUM($H525)+0.000000000001),"Fee larger than holdings",IF(AND(OR($D525="Buy",$D525="Sell"),SUM($F525)&lt;=0),"Missing amount",IF(AND(ISNUMBER($A525),SUM($A525)&lt;MAX($A$4:$A524)),"Date out of chronological order","OK")))))))))</f>
        <v/>
      </c>
    </row>
    <row r="526" spans="1:13" x14ac:dyDescent="0.25">
      <c r="A526" s="21"/>
      <c r="B526" s="13"/>
      <c r="C526" s="13"/>
      <c r="D526" s="13"/>
      <c r="E526" s="22"/>
      <c r="F526" s="14"/>
      <c r="G526" s="14"/>
      <c r="H526" s="16" t="str">
        <f>IF(OR($D526="",$C526=""),"",ROUND(SUMIFS($J$4:$J525,$C$4:$C525,$C526),10))</f>
        <v/>
      </c>
      <c r="I526" s="15" t="str">
        <f>IF(OR($D526="",$C526=""),"",ROUND(SUMIFS($K$4:$K525,$C$4:$C525,$C526),8))</f>
        <v/>
      </c>
      <c r="J526" s="16" t="str">
        <f>IF(OR($D526="",$C526=""),"",IF(OR($D526="Buy",$D526="Reward"),SUM($E526),IF(OR($D526="Sell",$D526="Fee"),-SUM($E526),0)))</f>
        <v/>
      </c>
      <c r="K526" s="17" t="str">
        <f>IF(OR($D526="",$C526=""),"",IF($D526="Sell",IF(SUM($H526)&gt;0,-SUM($I526)*IF(SUM($E526)&gt;SUM($H526),SUM($H526),SUM($E526))/SUM($H526),-SUM($I526)),IF(OR($D526="Buy",$D526="Reward"),SUM($F526)+SUM($G526),0)))</f>
        <v/>
      </c>
      <c r="L526" s="17" t="str">
        <f>IF(OR($C526="",$D526&lt;&gt;"Sell"),"",IF(SUM($H526)&gt;0,SUM($F526)-SUM($G526)-SUM($I526)*IF(SUM($E526)&gt;SUM($H526),SUM($H526),SUM($E526))/SUM($H526),""))</f>
        <v/>
      </c>
      <c r="M526" s="20" t="str">
        <f>IF($D526="","",IF($C526="","Missing coin",IF(AND($D526&lt;&gt;"Buy",$D526&lt;&gt;"Sell",$D526&lt;&gt;"Fee",$D526&lt;&gt;"Reward",$D526&lt;&gt;"Transfer"),"Unknown type",IF(SUM($E526)&lt;=0,"Missing quantity",IF(COUNTIF('Portfolio'!$A$9:$A$58,$C526)=0,"Coin missing from the Portfolio tab",IF(AND($D526="Sell",SUM($E526)&gt;SUM($H526)+0.000000000001),"Sale larger than holdings",IF(AND($D526="Fee",SUM($E526)&gt;SUM($H526)+0.000000000001),"Fee larger than holdings",IF(AND(OR($D526="Buy",$D526="Sell"),SUM($F526)&lt;=0),"Missing amount",IF(AND(ISNUMBER($A526),SUM($A526)&lt;MAX($A$4:$A525)),"Date out of chronological order","OK")))))))))</f>
        <v/>
      </c>
    </row>
    <row r="527" spans="1:13" x14ac:dyDescent="0.25">
      <c r="A527" s="21"/>
      <c r="B527" s="13"/>
      <c r="C527" s="13"/>
      <c r="D527" s="13"/>
      <c r="E527" s="22"/>
      <c r="F527" s="14"/>
      <c r="G527" s="14"/>
      <c r="H527" s="16" t="str">
        <f>IF(OR($D527="",$C527=""),"",ROUND(SUMIFS($J$4:$J526,$C$4:$C526,$C527),10))</f>
        <v/>
      </c>
      <c r="I527" s="15" t="str">
        <f>IF(OR($D527="",$C527=""),"",ROUND(SUMIFS($K$4:$K526,$C$4:$C526,$C527),8))</f>
        <v/>
      </c>
      <c r="J527" s="16" t="str">
        <f>IF(OR($D527="",$C527=""),"",IF(OR($D527="Buy",$D527="Reward"),SUM($E527),IF(OR($D527="Sell",$D527="Fee"),-SUM($E527),0)))</f>
        <v/>
      </c>
      <c r="K527" s="17" t="str">
        <f>IF(OR($D527="",$C527=""),"",IF($D527="Sell",IF(SUM($H527)&gt;0,-SUM($I527)*IF(SUM($E527)&gt;SUM($H527),SUM($H527),SUM($E527))/SUM($H527),-SUM($I527)),IF(OR($D527="Buy",$D527="Reward"),SUM($F527)+SUM($G527),0)))</f>
        <v/>
      </c>
      <c r="L527" s="17" t="str">
        <f>IF(OR($C527="",$D527&lt;&gt;"Sell"),"",IF(SUM($H527)&gt;0,SUM($F527)-SUM($G527)-SUM($I527)*IF(SUM($E527)&gt;SUM($H527),SUM($H527),SUM($E527))/SUM($H527),""))</f>
        <v/>
      </c>
      <c r="M527" s="20" t="str">
        <f>IF($D527="","",IF($C527="","Missing coin",IF(AND($D527&lt;&gt;"Buy",$D527&lt;&gt;"Sell",$D527&lt;&gt;"Fee",$D527&lt;&gt;"Reward",$D527&lt;&gt;"Transfer"),"Unknown type",IF(SUM($E527)&lt;=0,"Missing quantity",IF(COUNTIF('Portfolio'!$A$9:$A$58,$C527)=0,"Coin missing from the Portfolio tab",IF(AND($D527="Sell",SUM($E527)&gt;SUM($H527)+0.000000000001),"Sale larger than holdings",IF(AND($D527="Fee",SUM($E527)&gt;SUM($H527)+0.000000000001),"Fee larger than holdings",IF(AND(OR($D527="Buy",$D527="Sell"),SUM($F527)&lt;=0),"Missing amount",IF(AND(ISNUMBER($A527),SUM($A527)&lt;MAX($A$4:$A526)),"Date out of chronological order","OK")))))))))</f>
        <v/>
      </c>
    </row>
    <row r="528" spans="1:13" x14ac:dyDescent="0.25">
      <c r="A528" s="21"/>
      <c r="B528" s="13"/>
      <c r="C528" s="13"/>
      <c r="D528" s="13"/>
      <c r="E528" s="22"/>
      <c r="F528" s="14"/>
      <c r="G528" s="14"/>
      <c r="H528" s="16" t="str">
        <f>IF(OR($D528="",$C528=""),"",ROUND(SUMIFS($J$4:$J527,$C$4:$C527,$C528),10))</f>
        <v/>
      </c>
      <c r="I528" s="15" t="str">
        <f>IF(OR($D528="",$C528=""),"",ROUND(SUMIFS($K$4:$K527,$C$4:$C527,$C528),8))</f>
        <v/>
      </c>
      <c r="J528" s="16" t="str">
        <f>IF(OR($D528="",$C528=""),"",IF(OR($D528="Buy",$D528="Reward"),SUM($E528),IF(OR($D528="Sell",$D528="Fee"),-SUM($E528),0)))</f>
        <v/>
      </c>
      <c r="K528" s="17" t="str">
        <f>IF(OR($D528="",$C528=""),"",IF($D528="Sell",IF(SUM($H528)&gt;0,-SUM($I528)*IF(SUM($E528)&gt;SUM($H528),SUM($H528),SUM($E528))/SUM($H528),-SUM($I528)),IF(OR($D528="Buy",$D528="Reward"),SUM($F528)+SUM($G528),0)))</f>
        <v/>
      </c>
      <c r="L528" s="17" t="str">
        <f>IF(OR($C528="",$D528&lt;&gt;"Sell"),"",IF(SUM($H528)&gt;0,SUM($F528)-SUM($G528)-SUM($I528)*IF(SUM($E528)&gt;SUM($H528),SUM($H528),SUM($E528))/SUM($H528),""))</f>
        <v/>
      </c>
      <c r="M528" s="20" t="str">
        <f>IF($D528="","",IF($C528="","Missing coin",IF(AND($D528&lt;&gt;"Buy",$D528&lt;&gt;"Sell",$D528&lt;&gt;"Fee",$D528&lt;&gt;"Reward",$D528&lt;&gt;"Transfer"),"Unknown type",IF(SUM($E528)&lt;=0,"Missing quantity",IF(COUNTIF('Portfolio'!$A$9:$A$58,$C528)=0,"Coin missing from the Portfolio tab",IF(AND($D528="Sell",SUM($E528)&gt;SUM($H528)+0.000000000001),"Sale larger than holdings",IF(AND($D528="Fee",SUM($E528)&gt;SUM($H528)+0.000000000001),"Fee larger than holdings",IF(AND(OR($D528="Buy",$D528="Sell"),SUM($F528)&lt;=0),"Missing amount",IF(AND(ISNUMBER($A528),SUM($A528)&lt;MAX($A$4:$A527)),"Date out of chronological order","OK")))))))))</f>
        <v/>
      </c>
    </row>
    <row r="529" spans="1:13" x14ac:dyDescent="0.25">
      <c r="A529" s="21"/>
      <c r="B529" s="13"/>
      <c r="C529" s="13"/>
      <c r="D529" s="13"/>
      <c r="E529" s="22"/>
      <c r="F529" s="14"/>
      <c r="G529" s="14"/>
      <c r="H529" s="16" t="str">
        <f>IF(OR($D529="",$C529=""),"",ROUND(SUMIFS($J$4:$J528,$C$4:$C528,$C529),10))</f>
        <v/>
      </c>
      <c r="I529" s="15" t="str">
        <f>IF(OR($D529="",$C529=""),"",ROUND(SUMIFS($K$4:$K528,$C$4:$C528,$C529),8))</f>
        <v/>
      </c>
      <c r="J529" s="16" t="str">
        <f>IF(OR($D529="",$C529=""),"",IF(OR($D529="Buy",$D529="Reward"),SUM($E529),IF(OR($D529="Sell",$D529="Fee"),-SUM($E529),0)))</f>
        <v/>
      </c>
      <c r="K529" s="17" t="str">
        <f>IF(OR($D529="",$C529=""),"",IF($D529="Sell",IF(SUM($H529)&gt;0,-SUM($I529)*IF(SUM($E529)&gt;SUM($H529),SUM($H529),SUM($E529))/SUM($H529),-SUM($I529)),IF(OR($D529="Buy",$D529="Reward"),SUM($F529)+SUM($G529),0)))</f>
        <v/>
      </c>
      <c r="L529" s="17" t="str">
        <f>IF(OR($C529="",$D529&lt;&gt;"Sell"),"",IF(SUM($H529)&gt;0,SUM($F529)-SUM($G529)-SUM($I529)*IF(SUM($E529)&gt;SUM($H529),SUM($H529),SUM($E529))/SUM($H529),""))</f>
        <v/>
      </c>
      <c r="M529" s="20" t="str">
        <f>IF($D529="","",IF($C529="","Missing coin",IF(AND($D529&lt;&gt;"Buy",$D529&lt;&gt;"Sell",$D529&lt;&gt;"Fee",$D529&lt;&gt;"Reward",$D529&lt;&gt;"Transfer"),"Unknown type",IF(SUM($E529)&lt;=0,"Missing quantity",IF(COUNTIF('Portfolio'!$A$9:$A$58,$C529)=0,"Coin missing from the Portfolio tab",IF(AND($D529="Sell",SUM($E529)&gt;SUM($H529)+0.000000000001),"Sale larger than holdings",IF(AND($D529="Fee",SUM($E529)&gt;SUM($H529)+0.000000000001),"Fee larger than holdings",IF(AND(OR($D529="Buy",$D529="Sell"),SUM($F529)&lt;=0),"Missing amount",IF(AND(ISNUMBER($A529),SUM($A529)&lt;MAX($A$4:$A528)),"Date out of chronological order","OK")))))))))</f>
        <v/>
      </c>
    </row>
    <row r="530" spans="1:13" x14ac:dyDescent="0.25">
      <c r="A530" s="21"/>
      <c r="B530" s="13"/>
      <c r="C530" s="13"/>
      <c r="D530" s="13"/>
      <c r="E530" s="22"/>
      <c r="F530" s="14"/>
      <c r="G530" s="14"/>
      <c r="H530" s="16" t="str">
        <f>IF(OR($D530="",$C530=""),"",ROUND(SUMIFS($J$4:$J529,$C$4:$C529,$C530),10))</f>
        <v/>
      </c>
      <c r="I530" s="15" t="str">
        <f>IF(OR($D530="",$C530=""),"",ROUND(SUMIFS($K$4:$K529,$C$4:$C529,$C530),8))</f>
        <v/>
      </c>
      <c r="J530" s="16" t="str">
        <f>IF(OR($D530="",$C530=""),"",IF(OR($D530="Buy",$D530="Reward"),SUM($E530),IF(OR($D530="Sell",$D530="Fee"),-SUM($E530),0)))</f>
        <v/>
      </c>
      <c r="K530" s="17" t="str">
        <f>IF(OR($D530="",$C530=""),"",IF($D530="Sell",IF(SUM($H530)&gt;0,-SUM($I530)*IF(SUM($E530)&gt;SUM($H530),SUM($H530),SUM($E530))/SUM($H530),-SUM($I530)),IF(OR($D530="Buy",$D530="Reward"),SUM($F530)+SUM($G530),0)))</f>
        <v/>
      </c>
      <c r="L530" s="17" t="str">
        <f>IF(OR($C530="",$D530&lt;&gt;"Sell"),"",IF(SUM($H530)&gt;0,SUM($F530)-SUM($G530)-SUM($I530)*IF(SUM($E530)&gt;SUM($H530),SUM($H530),SUM($E530))/SUM($H530),""))</f>
        <v/>
      </c>
      <c r="M530" s="20" t="str">
        <f>IF($D530="","",IF($C530="","Missing coin",IF(AND($D530&lt;&gt;"Buy",$D530&lt;&gt;"Sell",$D530&lt;&gt;"Fee",$D530&lt;&gt;"Reward",$D530&lt;&gt;"Transfer"),"Unknown type",IF(SUM($E530)&lt;=0,"Missing quantity",IF(COUNTIF('Portfolio'!$A$9:$A$58,$C530)=0,"Coin missing from the Portfolio tab",IF(AND($D530="Sell",SUM($E530)&gt;SUM($H530)+0.000000000001),"Sale larger than holdings",IF(AND($D530="Fee",SUM($E530)&gt;SUM($H530)+0.000000000001),"Fee larger than holdings",IF(AND(OR($D530="Buy",$D530="Sell"),SUM($F530)&lt;=0),"Missing amount",IF(AND(ISNUMBER($A530),SUM($A530)&lt;MAX($A$4:$A529)),"Date out of chronological order","OK")))))))))</f>
        <v/>
      </c>
    </row>
    <row r="531" spans="1:13" x14ac:dyDescent="0.25">
      <c r="A531" s="21"/>
      <c r="B531" s="13"/>
      <c r="C531" s="13"/>
      <c r="D531" s="13"/>
      <c r="E531" s="22"/>
      <c r="F531" s="14"/>
      <c r="G531" s="14"/>
      <c r="H531" s="16" t="str">
        <f>IF(OR($D531="",$C531=""),"",ROUND(SUMIFS($J$4:$J530,$C$4:$C530,$C531),10))</f>
        <v/>
      </c>
      <c r="I531" s="15" t="str">
        <f>IF(OR($D531="",$C531=""),"",ROUND(SUMIFS($K$4:$K530,$C$4:$C530,$C531),8))</f>
        <v/>
      </c>
      <c r="J531" s="16" t="str">
        <f>IF(OR($D531="",$C531=""),"",IF(OR($D531="Buy",$D531="Reward"),SUM($E531),IF(OR($D531="Sell",$D531="Fee"),-SUM($E531),0)))</f>
        <v/>
      </c>
      <c r="K531" s="17" t="str">
        <f>IF(OR($D531="",$C531=""),"",IF($D531="Sell",IF(SUM($H531)&gt;0,-SUM($I531)*IF(SUM($E531)&gt;SUM($H531),SUM($H531),SUM($E531))/SUM($H531),-SUM($I531)),IF(OR($D531="Buy",$D531="Reward"),SUM($F531)+SUM($G531),0)))</f>
        <v/>
      </c>
      <c r="L531" s="17" t="str">
        <f>IF(OR($C531="",$D531&lt;&gt;"Sell"),"",IF(SUM($H531)&gt;0,SUM($F531)-SUM($G531)-SUM($I531)*IF(SUM($E531)&gt;SUM($H531),SUM($H531),SUM($E531))/SUM($H531),""))</f>
        <v/>
      </c>
      <c r="M531" s="20" t="str">
        <f>IF($D531="","",IF($C531="","Missing coin",IF(AND($D531&lt;&gt;"Buy",$D531&lt;&gt;"Sell",$D531&lt;&gt;"Fee",$D531&lt;&gt;"Reward",$D531&lt;&gt;"Transfer"),"Unknown type",IF(SUM($E531)&lt;=0,"Missing quantity",IF(COUNTIF('Portfolio'!$A$9:$A$58,$C531)=0,"Coin missing from the Portfolio tab",IF(AND($D531="Sell",SUM($E531)&gt;SUM($H531)+0.000000000001),"Sale larger than holdings",IF(AND($D531="Fee",SUM($E531)&gt;SUM($H531)+0.000000000001),"Fee larger than holdings",IF(AND(OR($D531="Buy",$D531="Sell"),SUM($F531)&lt;=0),"Missing amount",IF(AND(ISNUMBER($A531),SUM($A531)&lt;MAX($A$4:$A530)),"Date out of chronological order","OK")))))))))</f>
        <v/>
      </c>
    </row>
    <row r="532" spans="1:13" x14ac:dyDescent="0.25">
      <c r="A532" s="21"/>
      <c r="B532" s="13"/>
      <c r="C532" s="13"/>
      <c r="D532" s="13"/>
      <c r="E532" s="22"/>
      <c r="F532" s="14"/>
      <c r="G532" s="14"/>
      <c r="H532" s="16" t="str">
        <f>IF(OR($D532="",$C532=""),"",ROUND(SUMIFS($J$4:$J531,$C$4:$C531,$C532),10))</f>
        <v/>
      </c>
      <c r="I532" s="15" t="str">
        <f>IF(OR($D532="",$C532=""),"",ROUND(SUMIFS($K$4:$K531,$C$4:$C531,$C532),8))</f>
        <v/>
      </c>
      <c r="J532" s="16" t="str">
        <f>IF(OR($D532="",$C532=""),"",IF(OR($D532="Buy",$D532="Reward"),SUM($E532),IF(OR($D532="Sell",$D532="Fee"),-SUM($E532),0)))</f>
        <v/>
      </c>
      <c r="K532" s="17" t="str">
        <f>IF(OR($D532="",$C532=""),"",IF($D532="Sell",IF(SUM($H532)&gt;0,-SUM($I532)*IF(SUM($E532)&gt;SUM($H532),SUM($H532),SUM($E532))/SUM($H532),-SUM($I532)),IF(OR($D532="Buy",$D532="Reward"),SUM($F532)+SUM($G532),0)))</f>
        <v/>
      </c>
      <c r="L532" s="17" t="str">
        <f>IF(OR($C532="",$D532&lt;&gt;"Sell"),"",IF(SUM($H532)&gt;0,SUM($F532)-SUM($G532)-SUM($I532)*IF(SUM($E532)&gt;SUM($H532),SUM($H532),SUM($E532))/SUM($H532),""))</f>
        <v/>
      </c>
      <c r="M532" s="20" t="str">
        <f>IF($D532="","",IF($C532="","Missing coin",IF(AND($D532&lt;&gt;"Buy",$D532&lt;&gt;"Sell",$D532&lt;&gt;"Fee",$D532&lt;&gt;"Reward",$D532&lt;&gt;"Transfer"),"Unknown type",IF(SUM($E532)&lt;=0,"Missing quantity",IF(COUNTIF('Portfolio'!$A$9:$A$58,$C532)=0,"Coin missing from the Portfolio tab",IF(AND($D532="Sell",SUM($E532)&gt;SUM($H532)+0.000000000001),"Sale larger than holdings",IF(AND($D532="Fee",SUM($E532)&gt;SUM($H532)+0.000000000001),"Fee larger than holdings",IF(AND(OR($D532="Buy",$D532="Sell"),SUM($F532)&lt;=0),"Missing amount",IF(AND(ISNUMBER($A532),SUM($A532)&lt;MAX($A$4:$A531)),"Date out of chronological order","OK")))))))))</f>
        <v/>
      </c>
    </row>
    <row r="533" spans="1:13" x14ac:dyDescent="0.25">
      <c r="A533" s="21"/>
      <c r="B533" s="13"/>
      <c r="C533" s="13"/>
      <c r="D533" s="13"/>
      <c r="E533" s="22"/>
      <c r="F533" s="14"/>
      <c r="G533" s="14"/>
      <c r="H533" s="16" t="str">
        <f>IF(OR($D533="",$C533=""),"",ROUND(SUMIFS($J$4:$J532,$C$4:$C532,$C533),10))</f>
        <v/>
      </c>
      <c r="I533" s="15" t="str">
        <f>IF(OR($D533="",$C533=""),"",ROUND(SUMIFS($K$4:$K532,$C$4:$C532,$C533),8))</f>
        <v/>
      </c>
      <c r="J533" s="16" t="str">
        <f>IF(OR($D533="",$C533=""),"",IF(OR($D533="Buy",$D533="Reward"),SUM($E533),IF(OR($D533="Sell",$D533="Fee"),-SUM($E533),0)))</f>
        <v/>
      </c>
      <c r="K533" s="17" t="str">
        <f>IF(OR($D533="",$C533=""),"",IF($D533="Sell",IF(SUM($H533)&gt;0,-SUM($I533)*IF(SUM($E533)&gt;SUM($H533),SUM($H533),SUM($E533))/SUM($H533),-SUM($I533)),IF(OR($D533="Buy",$D533="Reward"),SUM($F533)+SUM($G533),0)))</f>
        <v/>
      </c>
      <c r="L533" s="17" t="str">
        <f>IF(OR($C533="",$D533&lt;&gt;"Sell"),"",IF(SUM($H533)&gt;0,SUM($F533)-SUM($G533)-SUM($I533)*IF(SUM($E533)&gt;SUM($H533),SUM($H533),SUM($E533))/SUM($H533),""))</f>
        <v/>
      </c>
      <c r="M533" s="20" t="str">
        <f>IF($D533="","",IF($C533="","Missing coin",IF(AND($D533&lt;&gt;"Buy",$D533&lt;&gt;"Sell",$D533&lt;&gt;"Fee",$D533&lt;&gt;"Reward",$D533&lt;&gt;"Transfer"),"Unknown type",IF(SUM($E533)&lt;=0,"Missing quantity",IF(COUNTIF('Portfolio'!$A$9:$A$58,$C533)=0,"Coin missing from the Portfolio tab",IF(AND($D533="Sell",SUM($E533)&gt;SUM($H533)+0.000000000001),"Sale larger than holdings",IF(AND($D533="Fee",SUM($E533)&gt;SUM($H533)+0.000000000001),"Fee larger than holdings",IF(AND(OR($D533="Buy",$D533="Sell"),SUM($F533)&lt;=0),"Missing amount",IF(AND(ISNUMBER($A533),SUM($A533)&lt;MAX($A$4:$A532)),"Date out of chronological order","OK")))))))))</f>
        <v/>
      </c>
    </row>
    <row r="534" spans="1:13" x14ac:dyDescent="0.25">
      <c r="A534" s="21"/>
      <c r="B534" s="13"/>
      <c r="C534" s="13"/>
      <c r="D534" s="13"/>
      <c r="E534" s="22"/>
      <c r="F534" s="14"/>
      <c r="G534" s="14"/>
      <c r="H534" s="16" t="str">
        <f>IF(OR($D534="",$C534=""),"",ROUND(SUMIFS($J$4:$J533,$C$4:$C533,$C534),10))</f>
        <v/>
      </c>
      <c r="I534" s="15" t="str">
        <f>IF(OR($D534="",$C534=""),"",ROUND(SUMIFS($K$4:$K533,$C$4:$C533,$C534),8))</f>
        <v/>
      </c>
      <c r="J534" s="16" t="str">
        <f>IF(OR($D534="",$C534=""),"",IF(OR($D534="Buy",$D534="Reward"),SUM($E534),IF(OR($D534="Sell",$D534="Fee"),-SUM($E534),0)))</f>
        <v/>
      </c>
      <c r="K534" s="17" t="str">
        <f>IF(OR($D534="",$C534=""),"",IF($D534="Sell",IF(SUM($H534)&gt;0,-SUM($I534)*IF(SUM($E534)&gt;SUM($H534),SUM($H534),SUM($E534))/SUM($H534),-SUM($I534)),IF(OR($D534="Buy",$D534="Reward"),SUM($F534)+SUM($G534),0)))</f>
        <v/>
      </c>
      <c r="L534" s="17" t="str">
        <f>IF(OR($C534="",$D534&lt;&gt;"Sell"),"",IF(SUM($H534)&gt;0,SUM($F534)-SUM($G534)-SUM($I534)*IF(SUM($E534)&gt;SUM($H534),SUM($H534),SUM($E534))/SUM($H534),""))</f>
        <v/>
      </c>
      <c r="M534" s="20" t="str">
        <f>IF($D534="","",IF($C534="","Missing coin",IF(AND($D534&lt;&gt;"Buy",$D534&lt;&gt;"Sell",$D534&lt;&gt;"Fee",$D534&lt;&gt;"Reward",$D534&lt;&gt;"Transfer"),"Unknown type",IF(SUM($E534)&lt;=0,"Missing quantity",IF(COUNTIF('Portfolio'!$A$9:$A$58,$C534)=0,"Coin missing from the Portfolio tab",IF(AND($D534="Sell",SUM($E534)&gt;SUM($H534)+0.000000000001),"Sale larger than holdings",IF(AND($D534="Fee",SUM($E534)&gt;SUM($H534)+0.000000000001),"Fee larger than holdings",IF(AND(OR($D534="Buy",$D534="Sell"),SUM($F534)&lt;=0),"Missing amount",IF(AND(ISNUMBER($A534),SUM($A534)&lt;MAX($A$4:$A533)),"Date out of chronological order","OK")))))))))</f>
        <v/>
      </c>
    </row>
    <row r="535" spans="1:13" x14ac:dyDescent="0.25">
      <c r="A535" s="21"/>
      <c r="B535" s="13"/>
      <c r="C535" s="13"/>
      <c r="D535" s="13"/>
      <c r="E535" s="22"/>
      <c r="F535" s="14"/>
      <c r="G535" s="14"/>
      <c r="H535" s="16" t="str">
        <f>IF(OR($D535="",$C535=""),"",ROUND(SUMIFS($J$4:$J534,$C$4:$C534,$C535),10))</f>
        <v/>
      </c>
      <c r="I535" s="15" t="str">
        <f>IF(OR($D535="",$C535=""),"",ROUND(SUMIFS($K$4:$K534,$C$4:$C534,$C535),8))</f>
        <v/>
      </c>
      <c r="J535" s="16" t="str">
        <f>IF(OR($D535="",$C535=""),"",IF(OR($D535="Buy",$D535="Reward"),SUM($E535),IF(OR($D535="Sell",$D535="Fee"),-SUM($E535),0)))</f>
        <v/>
      </c>
      <c r="K535" s="17" t="str">
        <f>IF(OR($D535="",$C535=""),"",IF($D535="Sell",IF(SUM($H535)&gt;0,-SUM($I535)*IF(SUM($E535)&gt;SUM($H535),SUM($H535),SUM($E535))/SUM($H535),-SUM($I535)),IF(OR($D535="Buy",$D535="Reward"),SUM($F535)+SUM($G535),0)))</f>
        <v/>
      </c>
      <c r="L535" s="17" t="str">
        <f>IF(OR($C535="",$D535&lt;&gt;"Sell"),"",IF(SUM($H535)&gt;0,SUM($F535)-SUM($G535)-SUM($I535)*IF(SUM($E535)&gt;SUM($H535),SUM($H535),SUM($E535))/SUM($H535),""))</f>
        <v/>
      </c>
      <c r="M535" s="20" t="str">
        <f>IF($D535="","",IF($C535="","Missing coin",IF(AND($D535&lt;&gt;"Buy",$D535&lt;&gt;"Sell",$D535&lt;&gt;"Fee",$D535&lt;&gt;"Reward",$D535&lt;&gt;"Transfer"),"Unknown type",IF(SUM($E535)&lt;=0,"Missing quantity",IF(COUNTIF('Portfolio'!$A$9:$A$58,$C535)=0,"Coin missing from the Portfolio tab",IF(AND($D535="Sell",SUM($E535)&gt;SUM($H535)+0.000000000001),"Sale larger than holdings",IF(AND($D535="Fee",SUM($E535)&gt;SUM($H535)+0.000000000001),"Fee larger than holdings",IF(AND(OR($D535="Buy",$D535="Sell"),SUM($F535)&lt;=0),"Missing amount",IF(AND(ISNUMBER($A535),SUM($A535)&lt;MAX($A$4:$A534)),"Date out of chronological order","OK")))))))))</f>
        <v/>
      </c>
    </row>
    <row r="536" spans="1:13" x14ac:dyDescent="0.25">
      <c r="A536" s="21"/>
      <c r="B536" s="13"/>
      <c r="C536" s="13"/>
      <c r="D536" s="13"/>
      <c r="E536" s="22"/>
      <c r="F536" s="14"/>
      <c r="G536" s="14"/>
      <c r="H536" s="16" t="str">
        <f>IF(OR($D536="",$C536=""),"",ROUND(SUMIFS($J$4:$J535,$C$4:$C535,$C536),10))</f>
        <v/>
      </c>
      <c r="I536" s="15" t="str">
        <f>IF(OR($D536="",$C536=""),"",ROUND(SUMIFS($K$4:$K535,$C$4:$C535,$C536),8))</f>
        <v/>
      </c>
      <c r="J536" s="16" t="str">
        <f>IF(OR($D536="",$C536=""),"",IF(OR($D536="Buy",$D536="Reward"),SUM($E536),IF(OR($D536="Sell",$D536="Fee"),-SUM($E536),0)))</f>
        <v/>
      </c>
      <c r="K536" s="17" t="str">
        <f>IF(OR($D536="",$C536=""),"",IF($D536="Sell",IF(SUM($H536)&gt;0,-SUM($I536)*IF(SUM($E536)&gt;SUM($H536),SUM($H536),SUM($E536))/SUM($H536),-SUM($I536)),IF(OR($D536="Buy",$D536="Reward"),SUM($F536)+SUM($G536),0)))</f>
        <v/>
      </c>
      <c r="L536" s="17" t="str">
        <f>IF(OR($C536="",$D536&lt;&gt;"Sell"),"",IF(SUM($H536)&gt;0,SUM($F536)-SUM($G536)-SUM($I536)*IF(SUM($E536)&gt;SUM($H536),SUM($H536),SUM($E536))/SUM($H536),""))</f>
        <v/>
      </c>
      <c r="M536" s="20" t="str">
        <f>IF($D536="","",IF($C536="","Missing coin",IF(AND($D536&lt;&gt;"Buy",$D536&lt;&gt;"Sell",$D536&lt;&gt;"Fee",$D536&lt;&gt;"Reward",$D536&lt;&gt;"Transfer"),"Unknown type",IF(SUM($E536)&lt;=0,"Missing quantity",IF(COUNTIF('Portfolio'!$A$9:$A$58,$C536)=0,"Coin missing from the Portfolio tab",IF(AND($D536="Sell",SUM($E536)&gt;SUM($H536)+0.000000000001),"Sale larger than holdings",IF(AND($D536="Fee",SUM($E536)&gt;SUM($H536)+0.000000000001),"Fee larger than holdings",IF(AND(OR($D536="Buy",$D536="Sell"),SUM($F536)&lt;=0),"Missing amount",IF(AND(ISNUMBER($A536),SUM($A536)&lt;MAX($A$4:$A535)),"Date out of chronological order","OK")))))))))</f>
        <v/>
      </c>
    </row>
    <row r="537" spans="1:13" x14ac:dyDescent="0.25">
      <c r="A537" s="21"/>
      <c r="B537" s="13"/>
      <c r="C537" s="13"/>
      <c r="D537" s="13"/>
      <c r="E537" s="22"/>
      <c r="F537" s="14"/>
      <c r="G537" s="14"/>
      <c r="H537" s="16" t="str">
        <f>IF(OR($D537="",$C537=""),"",ROUND(SUMIFS($J$4:$J536,$C$4:$C536,$C537),10))</f>
        <v/>
      </c>
      <c r="I537" s="15" t="str">
        <f>IF(OR($D537="",$C537=""),"",ROUND(SUMIFS($K$4:$K536,$C$4:$C536,$C537),8))</f>
        <v/>
      </c>
      <c r="J537" s="16" t="str">
        <f>IF(OR($D537="",$C537=""),"",IF(OR($D537="Buy",$D537="Reward"),SUM($E537),IF(OR($D537="Sell",$D537="Fee"),-SUM($E537),0)))</f>
        <v/>
      </c>
      <c r="K537" s="17" t="str">
        <f>IF(OR($D537="",$C537=""),"",IF($D537="Sell",IF(SUM($H537)&gt;0,-SUM($I537)*IF(SUM($E537)&gt;SUM($H537),SUM($H537),SUM($E537))/SUM($H537),-SUM($I537)),IF(OR($D537="Buy",$D537="Reward"),SUM($F537)+SUM($G537),0)))</f>
        <v/>
      </c>
      <c r="L537" s="17" t="str">
        <f>IF(OR($C537="",$D537&lt;&gt;"Sell"),"",IF(SUM($H537)&gt;0,SUM($F537)-SUM($G537)-SUM($I537)*IF(SUM($E537)&gt;SUM($H537),SUM($H537),SUM($E537))/SUM($H537),""))</f>
        <v/>
      </c>
      <c r="M537" s="20" t="str">
        <f>IF($D537="","",IF($C537="","Missing coin",IF(AND($D537&lt;&gt;"Buy",$D537&lt;&gt;"Sell",$D537&lt;&gt;"Fee",$D537&lt;&gt;"Reward",$D537&lt;&gt;"Transfer"),"Unknown type",IF(SUM($E537)&lt;=0,"Missing quantity",IF(COUNTIF('Portfolio'!$A$9:$A$58,$C537)=0,"Coin missing from the Portfolio tab",IF(AND($D537="Sell",SUM($E537)&gt;SUM($H537)+0.000000000001),"Sale larger than holdings",IF(AND($D537="Fee",SUM($E537)&gt;SUM($H537)+0.000000000001),"Fee larger than holdings",IF(AND(OR($D537="Buy",$D537="Sell"),SUM($F537)&lt;=0),"Missing amount",IF(AND(ISNUMBER($A537),SUM($A537)&lt;MAX($A$4:$A536)),"Date out of chronological order","OK")))))))))</f>
        <v/>
      </c>
    </row>
    <row r="538" spans="1:13" x14ac:dyDescent="0.25">
      <c r="A538" s="21"/>
      <c r="B538" s="13"/>
      <c r="C538" s="13"/>
      <c r="D538" s="13"/>
      <c r="E538" s="22"/>
      <c r="F538" s="14"/>
      <c r="G538" s="14"/>
      <c r="H538" s="16" t="str">
        <f>IF(OR($D538="",$C538=""),"",ROUND(SUMIFS($J$4:$J537,$C$4:$C537,$C538),10))</f>
        <v/>
      </c>
      <c r="I538" s="15" t="str">
        <f>IF(OR($D538="",$C538=""),"",ROUND(SUMIFS($K$4:$K537,$C$4:$C537,$C538),8))</f>
        <v/>
      </c>
      <c r="J538" s="16" t="str">
        <f>IF(OR($D538="",$C538=""),"",IF(OR($D538="Buy",$D538="Reward"),SUM($E538),IF(OR($D538="Sell",$D538="Fee"),-SUM($E538),0)))</f>
        <v/>
      </c>
      <c r="K538" s="17" t="str">
        <f>IF(OR($D538="",$C538=""),"",IF($D538="Sell",IF(SUM($H538)&gt;0,-SUM($I538)*IF(SUM($E538)&gt;SUM($H538),SUM($H538),SUM($E538))/SUM($H538),-SUM($I538)),IF(OR($D538="Buy",$D538="Reward"),SUM($F538)+SUM($G538),0)))</f>
        <v/>
      </c>
      <c r="L538" s="17" t="str">
        <f>IF(OR($C538="",$D538&lt;&gt;"Sell"),"",IF(SUM($H538)&gt;0,SUM($F538)-SUM($G538)-SUM($I538)*IF(SUM($E538)&gt;SUM($H538),SUM($H538),SUM($E538))/SUM($H538),""))</f>
        <v/>
      </c>
      <c r="M538" s="20" t="str">
        <f>IF($D538="","",IF($C538="","Missing coin",IF(AND($D538&lt;&gt;"Buy",$D538&lt;&gt;"Sell",$D538&lt;&gt;"Fee",$D538&lt;&gt;"Reward",$D538&lt;&gt;"Transfer"),"Unknown type",IF(SUM($E538)&lt;=0,"Missing quantity",IF(COUNTIF('Portfolio'!$A$9:$A$58,$C538)=0,"Coin missing from the Portfolio tab",IF(AND($D538="Sell",SUM($E538)&gt;SUM($H538)+0.000000000001),"Sale larger than holdings",IF(AND($D538="Fee",SUM($E538)&gt;SUM($H538)+0.000000000001),"Fee larger than holdings",IF(AND(OR($D538="Buy",$D538="Sell"),SUM($F538)&lt;=0),"Missing amount",IF(AND(ISNUMBER($A538),SUM($A538)&lt;MAX($A$4:$A537)),"Date out of chronological order","OK")))))))))</f>
        <v/>
      </c>
    </row>
    <row r="539" spans="1:13" x14ac:dyDescent="0.25">
      <c r="A539" s="21"/>
      <c r="B539" s="13"/>
      <c r="C539" s="13"/>
      <c r="D539" s="13"/>
      <c r="E539" s="22"/>
      <c r="F539" s="14"/>
      <c r="G539" s="14"/>
      <c r="H539" s="16" t="str">
        <f>IF(OR($D539="",$C539=""),"",ROUND(SUMIFS($J$4:$J538,$C$4:$C538,$C539),10))</f>
        <v/>
      </c>
      <c r="I539" s="15" t="str">
        <f>IF(OR($D539="",$C539=""),"",ROUND(SUMIFS($K$4:$K538,$C$4:$C538,$C539),8))</f>
        <v/>
      </c>
      <c r="J539" s="16" t="str">
        <f>IF(OR($D539="",$C539=""),"",IF(OR($D539="Buy",$D539="Reward"),SUM($E539),IF(OR($D539="Sell",$D539="Fee"),-SUM($E539),0)))</f>
        <v/>
      </c>
      <c r="K539" s="17" t="str">
        <f>IF(OR($D539="",$C539=""),"",IF($D539="Sell",IF(SUM($H539)&gt;0,-SUM($I539)*IF(SUM($E539)&gt;SUM($H539),SUM($H539),SUM($E539))/SUM($H539),-SUM($I539)),IF(OR($D539="Buy",$D539="Reward"),SUM($F539)+SUM($G539),0)))</f>
        <v/>
      </c>
      <c r="L539" s="17" t="str">
        <f>IF(OR($C539="",$D539&lt;&gt;"Sell"),"",IF(SUM($H539)&gt;0,SUM($F539)-SUM($G539)-SUM($I539)*IF(SUM($E539)&gt;SUM($H539),SUM($H539),SUM($E539))/SUM($H539),""))</f>
        <v/>
      </c>
      <c r="M539" s="20" t="str">
        <f>IF($D539="","",IF($C539="","Missing coin",IF(AND($D539&lt;&gt;"Buy",$D539&lt;&gt;"Sell",$D539&lt;&gt;"Fee",$D539&lt;&gt;"Reward",$D539&lt;&gt;"Transfer"),"Unknown type",IF(SUM($E539)&lt;=0,"Missing quantity",IF(COUNTIF('Portfolio'!$A$9:$A$58,$C539)=0,"Coin missing from the Portfolio tab",IF(AND($D539="Sell",SUM($E539)&gt;SUM($H539)+0.000000000001),"Sale larger than holdings",IF(AND($D539="Fee",SUM($E539)&gt;SUM($H539)+0.000000000001),"Fee larger than holdings",IF(AND(OR($D539="Buy",$D539="Sell"),SUM($F539)&lt;=0),"Missing amount",IF(AND(ISNUMBER($A539),SUM($A539)&lt;MAX($A$4:$A538)),"Date out of chronological order","OK")))))))))</f>
        <v/>
      </c>
    </row>
    <row r="540" spans="1:13" x14ac:dyDescent="0.25">
      <c r="A540" s="21"/>
      <c r="B540" s="13"/>
      <c r="C540" s="13"/>
      <c r="D540" s="13"/>
      <c r="E540" s="22"/>
      <c r="F540" s="14"/>
      <c r="G540" s="14"/>
      <c r="H540" s="16" t="str">
        <f>IF(OR($D540="",$C540=""),"",ROUND(SUMIFS($J$4:$J539,$C$4:$C539,$C540),10))</f>
        <v/>
      </c>
      <c r="I540" s="15" t="str">
        <f>IF(OR($D540="",$C540=""),"",ROUND(SUMIFS($K$4:$K539,$C$4:$C539,$C540),8))</f>
        <v/>
      </c>
      <c r="J540" s="16" t="str">
        <f>IF(OR($D540="",$C540=""),"",IF(OR($D540="Buy",$D540="Reward"),SUM($E540),IF(OR($D540="Sell",$D540="Fee"),-SUM($E540),0)))</f>
        <v/>
      </c>
      <c r="K540" s="17" t="str">
        <f>IF(OR($D540="",$C540=""),"",IF($D540="Sell",IF(SUM($H540)&gt;0,-SUM($I540)*IF(SUM($E540)&gt;SUM($H540),SUM($H540),SUM($E540))/SUM($H540),-SUM($I540)),IF(OR($D540="Buy",$D540="Reward"),SUM($F540)+SUM($G540),0)))</f>
        <v/>
      </c>
      <c r="L540" s="17" t="str">
        <f>IF(OR($C540="",$D540&lt;&gt;"Sell"),"",IF(SUM($H540)&gt;0,SUM($F540)-SUM($G540)-SUM($I540)*IF(SUM($E540)&gt;SUM($H540),SUM($H540),SUM($E540))/SUM($H540),""))</f>
        <v/>
      </c>
      <c r="M540" s="20" t="str">
        <f>IF($D540="","",IF($C540="","Missing coin",IF(AND($D540&lt;&gt;"Buy",$D540&lt;&gt;"Sell",$D540&lt;&gt;"Fee",$D540&lt;&gt;"Reward",$D540&lt;&gt;"Transfer"),"Unknown type",IF(SUM($E540)&lt;=0,"Missing quantity",IF(COUNTIF('Portfolio'!$A$9:$A$58,$C540)=0,"Coin missing from the Portfolio tab",IF(AND($D540="Sell",SUM($E540)&gt;SUM($H540)+0.000000000001),"Sale larger than holdings",IF(AND($D540="Fee",SUM($E540)&gt;SUM($H540)+0.000000000001),"Fee larger than holdings",IF(AND(OR($D540="Buy",$D540="Sell"),SUM($F540)&lt;=0),"Missing amount",IF(AND(ISNUMBER($A540),SUM($A540)&lt;MAX($A$4:$A539)),"Date out of chronological order","OK")))))))))</f>
        <v/>
      </c>
    </row>
    <row r="541" spans="1:13" x14ac:dyDescent="0.25">
      <c r="A541" s="21"/>
      <c r="B541" s="13"/>
      <c r="C541" s="13"/>
      <c r="D541" s="13"/>
      <c r="E541" s="22"/>
      <c r="F541" s="14"/>
      <c r="G541" s="14"/>
      <c r="H541" s="16" t="str">
        <f>IF(OR($D541="",$C541=""),"",ROUND(SUMIFS($J$4:$J540,$C$4:$C540,$C541),10))</f>
        <v/>
      </c>
      <c r="I541" s="15" t="str">
        <f>IF(OR($D541="",$C541=""),"",ROUND(SUMIFS($K$4:$K540,$C$4:$C540,$C541),8))</f>
        <v/>
      </c>
      <c r="J541" s="16" t="str">
        <f>IF(OR($D541="",$C541=""),"",IF(OR($D541="Buy",$D541="Reward"),SUM($E541),IF(OR($D541="Sell",$D541="Fee"),-SUM($E541),0)))</f>
        <v/>
      </c>
      <c r="K541" s="17" t="str">
        <f>IF(OR($D541="",$C541=""),"",IF($D541="Sell",IF(SUM($H541)&gt;0,-SUM($I541)*IF(SUM($E541)&gt;SUM($H541),SUM($H541),SUM($E541))/SUM($H541),-SUM($I541)),IF(OR($D541="Buy",$D541="Reward"),SUM($F541)+SUM($G541),0)))</f>
        <v/>
      </c>
      <c r="L541" s="17" t="str">
        <f>IF(OR($C541="",$D541&lt;&gt;"Sell"),"",IF(SUM($H541)&gt;0,SUM($F541)-SUM($G541)-SUM($I541)*IF(SUM($E541)&gt;SUM($H541),SUM($H541),SUM($E541))/SUM($H541),""))</f>
        <v/>
      </c>
      <c r="M541" s="20" t="str">
        <f>IF($D541="","",IF($C541="","Missing coin",IF(AND($D541&lt;&gt;"Buy",$D541&lt;&gt;"Sell",$D541&lt;&gt;"Fee",$D541&lt;&gt;"Reward",$D541&lt;&gt;"Transfer"),"Unknown type",IF(SUM($E541)&lt;=0,"Missing quantity",IF(COUNTIF('Portfolio'!$A$9:$A$58,$C541)=0,"Coin missing from the Portfolio tab",IF(AND($D541="Sell",SUM($E541)&gt;SUM($H541)+0.000000000001),"Sale larger than holdings",IF(AND($D541="Fee",SUM($E541)&gt;SUM($H541)+0.000000000001),"Fee larger than holdings",IF(AND(OR($D541="Buy",$D541="Sell"),SUM($F541)&lt;=0),"Missing amount",IF(AND(ISNUMBER($A541),SUM($A541)&lt;MAX($A$4:$A540)),"Date out of chronological order","OK")))))))))</f>
        <v/>
      </c>
    </row>
    <row r="542" spans="1:13" x14ac:dyDescent="0.25">
      <c r="A542" s="21"/>
      <c r="B542" s="13"/>
      <c r="C542" s="13"/>
      <c r="D542" s="13"/>
      <c r="E542" s="22"/>
      <c r="F542" s="14"/>
      <c r="G542" s="14"/>
      <c r="H542" s="16" t="str">
        <f>IF(OR($D542="",$C542=""),"",ROUND(SUMIFS($J$4:$J541,$C$4:$C541,$C542),10))</f>
        <v/>
      </c>
      <c r="I542" s="15" t="str">
        <f>IF(OR($D542="",$C542=""),"",ROUND(SUMIFS($K$4:$K541,$C$4:$C541,$C542),8))</f>
        <v/>
      </c>
      <c r="J542" s="16" t="str">
        <f>IF(OR($D542="",$C542=""),"",IF(OR($D542="Buy",$D542="Reward"),SUM($E542),IF(OR($D542="Sell",$D542="Fee"),-SUM($E542),0)))</f>
        <v/>
      </c>
      <c r="K542" s="17" t="str">
        <f>IF(OR($D542="",$C542=""),"",IF($D542="Sell",IF(SUM($H542)&gt;0,-SUM($I542)*IF(SUM($E542)&gt;SUM($H542),SUM($H542),SUM($E542))/SUM($H542),-SUM($I542)),IF(OR($D542="Buy",$D542="Reward"),SUM($F542)+SUM($G542),0)))</f>
        <v/>
      </c>
      <c r="L542" s="17" t="str">
        <f>IF(OR($C542="",$D542&lt;&gt;"Sell"),"",IF(SUM($H542)&gt;0,SUM($F542)-SUM($G542)-SUM($I542)*IF(SUM($E542)&gt;SUM($H542),SUM($H542),SUM($E542))/SUM($H542),""))</f>
        <v/>
      </c>
      <c r="M542" s="20" t="str">
        <f>IF($D542="","",IF($C542="","Missing coin",IF(AND($D542&lt;&gt;"Buy",$D542&lt;&gt;"Sell",$D542&lt;&gt;"Fee",$D542&lt;&gt;"Reward",$D542&lt;&gt;"Transfer"),"Unknown type",IF(SUM($E542)&lt;=0,"Missing quantity",IF(COUNTIF('Portfolio'!$A$9:$A$58,$C542)=0,"Coin missing from the Portfolio tab",IF(AND($D542="Sell",SUM($E542)&gt;SUM($H542)+0.000000000001),"Sale larger than holdings",IF(AND($D542="Fee",SUM($E542)&gt;SUM($H542)+0.000000000001),"Fee larger than holdings",IF(AND(OR($D542="Buy",$D542="Sell"),SUM($F542)&lt;=0),"Missing amount",IF(AND(ISNUMBER($A542),SUM($A542)&lt;MAX($A$4:$A541)),"Date out of chronological order","OK")))))))))</f>
        <v/>
      </c>
    </row>
    <row r="543" spans="1:13" x14ac:dyDescent="0.25">
      <c r="A543" s="21"/>
      <c r="B543" s="13"/>
      <c r="C543" s="13"/>
      <c r="D543" s="13"/>
      <c r="E543" s="22"/>
      <c r="F543" s="14"/>
      <c r="G543" s="14"/>
      <c r="H543" s="16" t="str">
        <f>IF(OR($D543="",$C543=""),"",ROUND(SUMIFS($J$4:$J542,$C$4:$C542,$C543),10))</f>
        <v/>
      </c>
      <c r="I543" s="15" t="str">
        <f>IF(OR($D543="",$C543=""),"",ROUND(SUMIFS($K$4:$K542,$C$4:$C542,$C543),8))</f>
        <v/>
      </c>
      <c r="J543" s="16" t="str">
        <f>IF(OR($D543="",$C543=""),"",IF(OR($D543="Buy",$D543="Reward"),SUM($E543),IF(OR($D543="Sell",$D543="Fee"),-SUM($E543),0)))</f>
        <v/>
      </c>
      <c r="K543" s="17" t="str">
        <f>IF(OR($D543="",$C543=""),"",IF($D543="Sell",IF(SUM($H543)&gt;0,-SUM($I543)*IF(SUM($E543)&gt;SUM($H543),SUM($H543),SUM($E543))/SUM($H543),-SUM($I543)),IF(OR($D543="Buy",$D543="Reward"),SUM($F543)+SUM($G543),0)))</f>
        <v/>
      </c>
      <c r="L543" s="17" t="str">
        <f>IF(OR($C543="",$D543&lt;&gt;"Sell"),"",IF(SUM($H543)&gt;0,SUM($F543)-SUM($G543)-SUM($I543)*IF(SUM($E543)&gt;SUM($H543),SUM($H543),SUM($E543))/SUM($H543),""))</f>
        <v/>
      </c>
      <c r="M543" s="20" t="str">
        <f>IF($D543="","",IF($C543="","Missing coin",IF(AND($D543&lt;&gt;"Buy",$D543&lt;&gt;"Sell",$D543&lt;&gt;"Fee",$D543&lt;&gt;"Reward",$D543&lt;&gt;"Transfer"),"Unknown type",IF(SUM($E543)&lt;=0,"Missing quantity",IF(COUNTIF('Portfolio'!$A$9:$A$58,$C543)=0,"Coin missing from the Portfolio tab",IF(AND($D543="Sell",SUM($E543)&gt;SUM($H543)+0.000000000001),"Sale larger than holdings",IF(AND($D543="Fee",SUM($E543)&gt;SUM($H543)+0.000000000001),"Fee larger than holdings",IF(AND(OR($D543="Buy",$D543="Sell"),SUM($F543)&lt;=0),"Missing amount",IF(AND(ISNUMBER($A543),SUM($A543)&lt;MAX($A$4:$A542)),"Date out of chronological order","OK")))))))))</f>
        <v/>
      </c>
    </row>
    <row r="544" spans="1:13" x14ac:dyDescent="0.25">
      <c r="A544" s="21"/>
      <c r="B544" s="13"/>
      <c r="C544" s="13"/>
      <c r="D544" s="13"/>
      <c r="E544" s="22"/>
      <c r="F544" s="14"/>
      <c r="G544" s="14"/>
      <c r="H544" s="16" t="str">
        <f>IF(OR($D544="",$C544=""),"",ROUND(SUMIFS($J$4:$J543,$C$4:$C543,$C544),10))</f>
        <v/>
      </c>
      <c r="I544" s="15" t="str">
        <f>IF(OR($D544="",$C544=""),"",ROUND(SUMIFS($K$4:$K543,$C$4:$C543,$C544),8))</f>
        <v/>
      </c>
      <c r="J544" s="16" t="str">
        <f>IF(OR($D544="",$C544=""),"",IF(OR($D544="Buy",$D544="Reward"),SUM($E544),IF(OR($D544="Sell",$D544="Fee"),-SUM($E544),0)))</f>
        <v/>
      </c>
      <c r="K544" s="17" t="str">
        <f>IF(OR($D544="",$C544=""),"",IF($D544="Sell",IF(SUM($H544)&gt;0,-SUM($I544)*IF(SUM($E544)&gt;SUM($H544),SUM($H544),SUM($E544))/SUM($H544),-SUM($I544)),IF(OR($D544="Buy",$D544="Reward"),SUM($F544)+SUM($G544),0)))</f>
        <v/>
      </c>
      <c r="L544" s="17" t="str">
        <f>IF(OR($C544="",$D544&lt;&gt;"Sell"),"",IF(SUM($H544)&gt;0,SUM($F544)-SUM($G544)-SUM($I544)*IF(SUM($E544)&gt;SUM($H544),SUM($H544),SUM($E544))/SUM($H544),""))</f>
        <v/>
      </c>
      <c r="M544" s="20" t="str">
        <f>IF($D544="","",IF($C544="","Missing coin",IF(AND($D544&lt;&gt;"Buy",$D544&lt;&gt;"Sell",$D544&lt;&gt;"Fee",$D544&lt;&gt;"Reward",$D544&lt;&gt;"Transfer"),"Unknown type",IF(SUM($E544)&lt;=0,"Missing quantity",IF(COUNTIF('Portfolio'!$A$9:$A$58,$C544)=0,"Coin missing from the Portfolio tab",IF(AND($D544="Sell",SUM($E544)&gt;SUM($H544)+0.000000000001),"Sale larger than holdings",IF(AND($D544="Fee",SUM($E544)&gt;SUM($H544)+0.000000000001),"Fee larger than holdings",IF(AND(OR($D544="Buy",$D544="Sell"),SUM($F544)&lt;=0),"Missing amount",IF(AND(ISNUMBER($A544),SUM($A544)&lt;MAX($A$4:$A543)),"Date out of chronological order","OK")))))))))</f>
        <v/>
      </c>
    </row>
    <row r="545" spans="1:13" x14ac:dyDescent="0.25">
      <c r="A545" s="21"/>
      <c r="B545" s="13"/>
      <c r="C545" s="13"/>
      <c r="D545" s="13"/>
      <c r="E545" s="22"/>
      <c r="F545" s="14"/>
      <c r="G545" s="14"/>
      <c r="H545" s="16" t="str">
        <f>IF(OR($D545="",$C545=""),"",ROUND(SUMIFS($J$4:$J544,$C$4:$C544,$C545),10))</f>
        <v/>
      </c>
      <c r="I545" s="15" t="str">
        <f>IF(OR($D545="",$C545=""),"",ROUND(SUMIFS($K$4:$K544,$C$4:$C544,$C545),8))</f>
        <v/>
      </c>
      <c r="J545" s="16" t="str">
        <f>IF(OR($D545="",$C545=""),"",IF(OR($D545="Buy",$D545="Reward"),SUM($E545),IF(OR($D545="Sell",$D545="Fee"),-SUM($E545),0)))</f>
        <v/>
      </c>
      <c r="K545" s="17" t="str">
        <f>IF(OR($D545="",$C545=""),"",IF($D545="Sell",IF(SUM($H545)&gt;0,-SUM($I545)*IF(SUM($E545)&gt;SUM($H545),SUM($H545),SUM($E545))/SUM($H545),-SUM($I545)),IF(OR($D545="Buy",$D545="Reward"),SUM($F545)+SUM($G545),0)))</f>
        <v/>
      </c>
      <c r="L545" s="17" t="str">
        <f>IF(OR($C545="",$D545&lt;&gt;"Sell"),"",IF(SUM($H545)&gt;0,SUM($F545)-SUM($G545)-SUM($I545)*IF(SUM($E545)&gt;SUM($H545),SUM($H545),SUM($E545))/SUM($H545),""))</f>
        <v/>
      </c>
      <c r="M545" s="20" t="str">
        <f>IF($D545="","",IF($C545="","Missing coin",IF(AND($D545&lt;&gt;"Buy",$D545&lt;&gt;"Sell",$D545&lt;&gt;"Fee",$D545&lt;&gt;"Reward",$D545&lt;&gt;"Transfer"),"Unknown type",IF(SUM($E545)&lt;=0,"Missing quantity",IF(COUNTIF('Portfolio'!$A$9:$A$58,$C545)=0,"Coin missing from the Portfolio tab",IF(AND($D545="Sell",SUM($E545)&gt;SUM($H545)+0.000000000001),"Sale larger than holdings",IF(AND($D545="Fee",SUM($E545)&gt;SUM($H545)+0.000000000001),"Fee larger than holdings",IF(AND(OR($D545="Buy",$D545="Sell"),SUM($F545)&lt;=0),"Missing amount",IF(AND(ISNUMBER($A545),SUM($A545)&lt;MAX($A$4:$A544)),"Date out of chronological order","OK")))))))))</f>
        <v/>
      </c>
    </row>
    <row r="546" spans="1:13" x14ac:dyDescent="0.25">
      <c r="A546" s="21"/>
      <c r="B546" s="13"/>
      <c r="C546" s="13"/>
      <c r="D546" s="13"/>
      <c r="E546" s="22"/>
      <c r="F546" s="14"/>
      <c r="G546" s="14"/>
      <c r="H546" s="16" t="str">
        <f>IF(OR($D546="",$C546=""),"",ROUND(SUMIFS($J$4:$J545,$C$4:$C545,$C546),10))</f>
        <v/>
      </c>
      <c r="I546" s="15" t="str">
        <f>IF(OR($D546="",$C546=""),"",ROUND(SUMIFS($K$4:$K545,$C$4:$C545,$C546),8))</f>
        <v/>
      </c>
      <c r="J546" s="16" t="str">
        <f>IF(OR($D546="",$C546=""),"",IF(OR($D546="Buy",$D546="Reward"),SUM($E546),IF(OR($D546="Sell",$D546="Fee"),-SUM($E546),0)))</f>
        <v/>
      </c>
      <c r="K546" s="17" t="str">
        <f>IF(OR($D546="",$C546=""),"",IF($D546="Sell",IF(SUM($H546)&gt;0,-SUM($I546)*IF(SUM($E546)&gt;SUM($H546),SUM($H546),SUM($E546))/SUM($H546),-SUM($I546)),IF(OR($D546="Buy",$D546="Reward"),SUM($F546)+SUM($G546),0)))</f>
        <v/>
      </c>
      <c r="L546" s="17" t="str">
        <f>IF(OR($C546="",$D546&lt;&gt;"Sell"),"",IF(SUM($H546)&gt;0,SUM($F546)-SUM($G546)-SUM($I546)*IF(SUM($E546)&gt;SUM($H546),SUM($H546),SUM($E546))/SUM($H546),""))</f>
        <v/>
      </c>
      <c r="M546" s="20" t="str">
        <f>IF($D546="","",IF($C546="","Missing coin",IF(AND($D546&lt;&gt;"Buy",$D546&lt;&gt;"Sell",$D546&lt;&gt;"Fee",$D546&lt;&gt;"Reward",$D546&lt;&gt;"Transfer"),"Unknown type",IF(SUM($E546)&lt;=0,"Missing quantity",IF(COUNTIF('Portfolio'!$A$9:$A$58,$C546)=0,"Coin missing from the Portfolio tab",IF(AND($D546="Sell",SUM($E546)&gt;SUM($H546)+0.000000000001),"Sale larger than holdings",IF(AND($D546="Fee",SUM($E546)&gt;SUM($H546)+0.000000000001),"Fee larger than holdings",IF(AND(OR($D546="Buy",$D546="Sell"),SUM($F546)&lt;=0),"Missing amount",IF(AND(ISNUMBER($A546),SUM($A546)&lt;MAX($A$4:$A545)),"Date out of chronological order","OK")))))))))</f>
        <v/>
      </c>
    </row>
    <row r="547" spans="1:13" x14ac:dyDescent="0.25">
      <c r="A547" s="21"/>
      <c r="B547" s="13"/>
      <c r="C547" s="13"/>
      <c r="D547" s="13"/>
      <c r="E547" s="22"/>
      <c r="F547" s="14"/>
      <c r="G547" s="14"/>
      <c r="H547" s="16" t="str">
        <f>IF(OR($D547="",$C547=""),"",ROUND(SUMIFS($J$4:$J546,$C$4:$C546,$C547),10))</f>
        <v/>
      </c>
      <c r="I547" s="15" t="str">
        <f>IF(OR($D547="",$C547=""),"",ROUND(SUMIFS($K$4:$K546,$C$4:$C546,$C547),8))</f>
        <v/>
      </c>
      <c r="J547" s="16" t="str">
        <f>IF(OR($D547="",$C547=""),"",IF(OR($D547="Buy",$D547="Reward"),SUM($E547),IF(OR($D547="Sell",$D547="Fee"),-SUM($E547),0)))</f>
        <v/>
      </c>
      <c r="K547" s="17" t="str">
        <f>IF(OR($D547="",$C547=""),"",IF($D547="Sell",IF(SUM($H547)&gt;0,-SUM($I547)*IF(SUM($E547)&gt;SUM($H547),SUM($H547),SUM($E547))/SUM($H547),-SUM($I547)),IF(OR($D547="Buy",$D547="Reward"),SUM($F547)+SUM($G547),0)))</f>
        <v/>
      </c>
      <c r="L547" s="17" t="str">
        <f>IF(OR($C547="",$D547&lt;&gt;"Sell"),"",IF(SUM($H547)&gt;0,SUM($F547)-SUM($G547)-SUM($I547)*IF(SUM($E547)&gt;SUM($H547),SUM($H547),SUM($E547))/SUM($H547),""))</f>
        <v/>
      </c>
      <c r="M547" s="20" t="str">
        <f>IF($D547="","",IF($C547="","Missing coin",IF(AND($D547&lt;&gt;"Buy",$D547&lt;&gt;"Sell",$D547&lt;&gt;"Fee",$D547&lt;&gt;"Reward",$D547&lt;&gt;"Transfer"),"Unknown type",IF(SUM($E547)&lt;=0,"Missing quantity",IF(COUNTIF('Portfolio'!$A$9:$A$58,$C547)=0,"Coin missing from the Portfolio tab",IF(AND($D547="Sell",SUM($E547)&gt;SUM($H547)+0.000000000001),"Sale larger than holdings",IF(AND($D547="Fee",SUM($E547)&gt;SUM($H547)+0.000000000001),"Fee larger than holdings",IF(AND(OR($D547="Buy",$D547="Sell"),SUM($F547)&lt;=0),"Missing amount",IF(AND(ISNUMBER($A547),SUM($A547)&lt;MAX($A$4:$A546)),"Date out of chronological order","OK")))))))))</f>
        <v/>
      </c>
    </row>
    <row r="548" spans="1:13" x14ac:dyDescent="0.25">
      <c r="A548" s="21"/>
      <c r="B548" s="13"/>
      <c r="C548" s="13"/>
      <c r="D548" s="13"/>
      <c r="E548" s="22"/>
      <c r="F548" s="14"/>
      <c r="G548" s="14"/>
      <c r="H548" s="16" t="str">
        <f>IF(OR($D548="",$C548=""),"",ROUND(SUMIFS($J$4:$J547,$C$4:$C547,$C548),10))</f>
        <v/>
      </c>
      <c r="I548" s="15" t="str">
        <f>IF(OR($D548="",$C548=""),"",ROUND(SUMIFS($K$4:$K547,$C$4:$C547,$C548),8))</f>
        <v/>
      </c>
      <c r="J548" s="16" t="str">
        <f>IF(OR($D548="",$C548=""),"",IF(OR($D548="Buy",$D548="Reward"),SUM($E548),IF(OR($D548="Sell",$D548="Fee"),-SUM($E548),0)))</f>
        <v/>
      </c>
      <c r="K548" s="17" t="str">
        <f>IF(OR($D548="",$C548=""),"",IF($D548="Sell",IF(SUM($H548)&gt;0,-SUM($I548)*IF(SUM($E548)&gt;SUM($H548),SUM($H548),SUM($E548))/SUM($H548),-SUM($I548)),IF(OR($D548="Buy",$D548="Reward"),SUM($F548)+SUM($G548),0)))</f>
        <v/>
      </c>
      <c r="L548" s="17" t="str">
        <f>IF(OR($C548="",$D548&lt;&gt;"Sell"),"",IF(SUM($H548)&gt;0,SUM($F548)-SUM($G548)-SUM($I548)*IF(SUM($E548)&gt;SUM($H548),SUM($H548),SUM($E548))/SUM($H548),""))</f>
        <v/>
      </c>
      <c r="M548" s="20" t="str">
        <f>IF($D548="","",IF($C548="","Missing coin",IF(AND($D548&lt;&gt;"Buy",$D548&lt;&gt;"Sell",$D548&lt;&gt;"Fee",$D548&lt;&gt;"Reward",$D548&lt;&gt;"Transfer"),"Unknown type",IF(SUM($E548)&lt;=0,"Missing quantity",IF(COUNTIF('Portfolio'!$A$9:$A$58,$C548)=0,"Coin missing from the Portfolio tab",IF(AND($D548="Sell",SUM($E548)&gt;SUM($H548)+0.000000000001),"Sale larger than holdings",IF(AND($D548="Fee",SUM($E548)&gt;SUM($H548)+0.000000000001),"Fee larger than holdings",IF(AND(OR($D548="Buy",$D548="Sell"),SUM($F548)&lt;=0),"Missing amount",IF(AND(ISNUMBER($A548),SUM($A548)&lt;MAX($A$4:$A547)),"Date out of chronological order","OK")))))))))</f>
        <v/>
      </c>
    </row>
    <row r="549" spans="1:13" x14ac:dyDescent="0.25">
      <c r="A549" s="21"/>
      <c r="B549" s="13"/>
      <c r="C549" s="13"/>
      <c r="D549" s="13"/>
      <c r="E549" s="22"/>
      <c r="F549" s="14"/>
      <c r="G549" s="14"/>
      <c r="H549" s="16" t="str">
        <f>IF(OR($D549="",$C549=""),"",ROUND(SUMIFS($J$4:$J548,$C$4:$C548,$C549),10))</f>
        <v/>
      </c>
      <c r="I549" s="15" t="str">
        <f>IF(OR($D549="",$C549=""),"",ROUND(SUMIFS($K$4:$K548,$C$4:$C548,$C549),8))</f>
        <v/>
      </c>
      <c r="J549" s="16" t="str">
        <f>IF(OR($D549="",$C549=""),"",IF(OR($D549="Buy",$D549="Reward"),SUM($E549),IF(OR($D549="Sell",$D549="Fee"),-SUM($E549),0)))</f>
        <v/>
      </c>
      <c r="K549" s="17" t="str">
        <f>IF(OR($D549="",$C549=""),"",IF($D549="Sell",IF(SUM($H549)&gt;0,-SUM($I549)*IF(SUM($E549)&gt;SUM($H549),SUM($H549),SUM($E549))/SUM($H549),-SUM($I549)),IF(OR($D549="Buy",$D549="Reward"),SUM($F549)+SUM($G549),0)))</f>
        <v/>
      </c>
      <c r="L549" s="17" t="str">
        <f>IF(OR($C549="",$D549&lt;&gt;"Sell"),"",IF(SUM($H549)&gt;0,SUM($F549)-SUM($G549)-SUM($I549)*IF(SUM($E549)&gt;SUM($H549),SUM($H549),SUM($E549))/SUM($H549),""))</f>
        <v/>
      </c>
      <c r="M549" s="20" t="str">
        <f>IF($D549="","",IF($C549="","Missing coin",IF(AND($D549&lt;&gt;"Buy",$D549&lt;&gt;"Sell",$D549&lt;&gt;"Fee",$D549&lt;&gt;"Reward",$D549&lt;&gt;"Transfer"),"Unknown type",IF(SUM($E549)&lt;=0,"Missing quantity",IF(COUNTIF('Portfolio'!$A$9:$A$58,$C549)=0,"Coin missing from the Portfolio tab",IF(AND($D549="Sell",SUM($E549)&gt;SUM($H549)+0.000000000001),"Sale larger than holdings",IF(AND($D549="Fee",SUM($E549)&gt;SUM($H549)+0.000000000001),"Fee larger than holdings",IF(AND(OR($D549="Buy",$D549="Sell"),SUM($F549)&lt;=0),"Missing amount",IF(AND(ISNUMBER($A549),SUM($A549)&lt;MAX($A$4:$A548)),"Date out of chronological order","OK")))))))))</f>
        <v/>
      </c>
    </row>
    <row r="550" spans="1:13" x14ac:dyDescent="0.25">
      <c r="A550" s="21"/>
      <c r="B550" s="13"/>
      <c r="C550" s="13"/>
      <c r="D550" s="13"/>
      <c r="E550" s="22"/>
      <c r="F550" s="14"/>
      <c r="G550" s="14"/>
      <c r="H550" s="16" t="str">
        <f>IF(OR($D550="",$C550=""),"",ROUND(SUMIFS($J$4:$J549,$C$4:$C549,$C550),10))</f>
        <v/>
      </c>
      <c r="I550" s="15" t="str">
        <f>IF(OR($D550="",$C550=""),"",ROUND(SUMIFS($K$4:$K549,$C$4:$C549,$C550),8))</f>
        <v/>
      </c>
      <c r="J550" s="16" t="str">
        <f>IF(OR($D550="",$C550=""),"",IF(OR($D550="Buy",$D550="Reward"),SUM($E550),IF(OR($D550="Sell",$D550="Fee"),-SUM($E550),0)))</f>
        <v/>
      </c>
      <c r="K550" s="17" t="str">
        <f>IF(OR($D550="",$C550=""),"",IF($D550="Sell",IF(SUM($H550)&gt;0,-SUM($I550)*IF(SUM($E550)&gt;SUM($H550),SUM($H550),SUM($E550))/SUM($H550),-SUM($I550)),IF(OR($D550="Buy",$D550="Reward"),SUM($F550)+SUM($G550),0)))</f>
        <v/>
      </c>
      <c r="L550" s="17" t="str">
        <f>IF(OR($C550="",$D550&lt;&gt;"Sell"),"",IF(SUM($H550)&gt;0,SUM($F550)-SUM($G550)-SUM($I550)*IF(SUM($E550)&gt;SUM($H550),SUM($H550),SUM($E550))/SUM($H550),""))</f>
        <v/>
      </c>
      <c r="M550" s="20" t="str">
        <f>IF($D550="","",IF($C550="","Missing coin",IF(AND($D550&lt;&gt;"Buy",$D550&lt;&gt;"Sell",$D550&lt;&gt;"Fee",$D550&lt;&gt;"Reward",$D550&lt;&gt;"Transfer"),"Unknown type",IF(SUM($E550)&lt;=0,"Missing quantity",IF(COUNTIF('Portfolio'!$A$9:$A$58,$C550)=0,"Coin missing from the Portfolio tab",IF(AND($D550="Sell",SUM($E550)&gt;SUM($H550)+0.000000000001),"Sale larger than holdings",IF(AND($D550="Fee",SUM($E550)&gt;SUM($H550)+0.000000000001),"Fee larger than holdings",IF(AND(OR($D550="Buy",$D550="Sell"),SUM($F550)&lt;=0),"Missing amount",IF(AND(ISNUMBER($A550),SUM($A550)&lt;MAX($A$4:$A549)),"Date out of chronological order","OK")))))))))</f>
        <v/>
      </c>
    </row>
    <row r="551" spans="1:13" x14ac:dyDescent="0.25">
      <c r="A551" s="21"/>
      <c r="B551" s="13"/>
      <c r="C551" s="13"/>
      <c r="D551" s="13"/>
      <c r="E551" s="22"/>
      <c r="F551" s="14"/>
      <c r="G551" s="14"/>
      <c r="H551" s="16" t="str">
        <f>IF(OR($D551="",$C551=""),"",ROUND(SUMIFS($J$4:$J550,$C$4:$C550,$C551),10))</f>
        <v/>
      </c>
      <c r="I551" s="15" t="str">
        <f>IF(OR($D551="",$C551=""),"",ROUND(SUMIFS($K$4:$K550,$C$4:$C550,$C551),8))</f>
        <v/>
      </c>
      <c r="J551" s="16" t="str">
        <f>IF(OR($D551="",$C551=""),"",IF(OR($D551="Buy",$D551="Reward"),SUM($E551),IF(OR($D551="Sell",$D551="Fee"),-SUM($E551),0)))</f>
        <v/>
      </c>
      <c r="K551" s="17" t="str">
        <f>IF(OR($D551="",$C551=""),"",IF($D551="Sell",IF(SUM($H551)&gt;0,-SUM($I551)*IF(SUM($E551)&gt;SUM($H551),SUM($H551),SUM($E551))/SUM($H551),-SUM($I551)),IF(OR($D551="Buy",$D551="Reward"),SUM($F551)+SUM($G551),0)))</f>
        <v/>
      </c>
      <c r="L551" s="17" t="str">
        <f>IF(OR($C551="",$D551&lt;&gt;"Sell"),"",IF(SUM($H551)&gt;0,SUM($F551)-SUM($G551)-SUM($I551)*IF(SUM($E551)&gt;SUM($H551),SUM($H551),SUM($E551))/SUM($H551),""))</f>
        <v/>
      </c>
      <c r="M551" s="20" t="str">
        <f>IF($D551="","",IF($C551="","Missing coin",IF(AND($D551&lt;&gt;"Buy",$D551&lt;&gt;"Sell",$D551&lt;&gt;"Fee",$D551&lt;&gt;"Reward",$D551&lt;&gt;"Transfer"),"Unknown type",IF(SUM($E551)&lt;=0,"Missing quantity",IF(COUNTIF('Portfolio'!$A$9:$A$58,$C551)=0,"Coin missing from the Portfolio tab",IF(AND($D551="Sell",SUM($E551)&gt;SUM($H551)+0.000000000001),"Sale larger than holdings",IF(AND($D551="Fee",SUM($E551)&gt;SUM($H551)+0.000000000001),"Fee larger than holdings",IF(AND(OR($D551="Buy",$D551="Sell"),SUM($F551)&lt;=0),"Missing amount",IF(AND(ISNUMBER($A551),SUM($A551)&lt;MAX($A$4:$A550)),"Date out of chronological order","OK")))))))))</f>
        <v/>
      </c>
    </row>
    <row r="552" spans="1:13" x14ac:dyDescent="0.25">
      <c r="A552" s="21"/>
      <c r="B552" s="13"/>
      <c r="C552" s="13"/>
      <c r="D552" s="13"/>
      <c r="E552" s="22"/>
      <c r="F552" s="14"/>
      <c r="G552" s="14"/>
      <c r="H552" s="16" t="str">
        <f>IF(OR($D552="",$C552=""),"",ROUND(SUMIFS($J$4:$J551,$C$4:$C551,$C552),10))</f>
        <v/>
      </c>
      <c r="I552" s="15" t="str">
        <f>IF(OR($D552="",$C552=""),"",ROUND(SUMIFS($K$4:$K551,$C$4:$C551,$C552),8))</f>
        <v/>
      </c>
      <c r="J552" s="16" t="str">
        <f>IF(OR($D552="",$C552=""),"",IF(OR($D552="Buy",$D552="Reward"),SUM($E552),IF(OR($D552="Sell",$D552="Fee"),-SUM($E552),0)))</f>
        <v/>
      </c>
      <c r="K552" s="17" t="str">
        <f>IF(OR($D552="",$C552=""),"",IF($D552="Sell",IF(SUM($H552)&gt;0,-SUM($I552)*IF(SUM($E552)&gt;SUM($H552),SUM($H552),SUM($E552))/SUM($H552),-SUM($I552)),IF(OR($D552="Buy",$D552="Reward"),SUM($F552)+SUM($G552),0)))</f>
        <v/>
      </c>
      <c r="L552" s="17" t="str">
        <f>IF(OR($C552="",$D552&lt;&gt;"Sell"),"",IF(SUM($H552)&gt;0,SUM($F552)-SUM($G552)-SUM($I552)*IF(SUM($E552)&gt;SUM($H552),SUM($H552),SUM($E552))/SUM($H552),""))</f>
        <v/>
      </c>
      <c r="M552" s="20" t="str">
        <f>IF($D552="","",IF($C552="","Missing coin",IF(AND($D552&lt;&gt;"Buy",$D552&lt;&gt;"Sell",$D552&lt;&gt;"Fee",$D552&lt;&gt;"Reward",$D552&lt;&gt;"Transfer"),"Unknown type",IF(SUM($E552)&lt;=0,"Missing quantity",IF(COUNTIF('Portfolio'!$A$9:$A$58,$C552)=0,"Coin missing from the Portfolio tab",IF(AND($D552="Sell",SUM($E552)&gt;SUM($H552)+0.000000000001),"Sale larger than holdings",IF(AND($D552="Fee",SUM($E552)&gt;SUM($H552)+0.000000000001),"Fee larger than holdings",IF(AND(OR($D552="Buy",$D552="Sell"),SUM($F552)&lt;=0),"Missing amount",IF(AND(ISNUMBER($A552),SUM($A552)&lt;MAX($A$4:$A551)),"Date out of chronological order","OK")))))))))</f>
        <v/>
      </c>
    </row>
    <row r="553" spans="1:13" x14ac:dyDescent="0.25">
      <c r="A553" s="21"/>
      <c r="B553" s="13"/>
      <c r="C553" s="13"/>
      <c r="D553" s="13"/>
      <c r="E553" s="22"/>
      <c r="F553" s="14"/>
      <c r="G553" s="14"/>
      <c r="H553" s="16" t="str">
        <f>IF(OR($D553="",$C553=""),"",ROUND(SUMIFS($J$4:$J552,$C$4:$C552,$C553),10))</f>
        <v/>
      </c>
      <c r="I553" s="15" t="str">
        <f>IF(OR($D553="",$C553=""),"",ROUND(SUMIFS($K$4:$K552,$C$4:$C552,$C553),8))</f>
        <v/>
      </c>
      <c r="J553" s="16" t="str">
        <f>IF(OR($D553="",$C553=""),"",IF(OR($D553="Buy",$D553="Reward"),SUM($E553),IF(OR($D553="Sell",$D553="Fee"),-SUM($E553),0)))</f>
        <v/>
      </c>
      <c r="K553" s="17" t="str">
        <f>IF(OR($D553="",$C553=""),"",IF($D553="Sell",IF(SUM($H553)&gt;0,-SUM($I553)*IF(SUM($E553)&gt;SUM($H553),SUM($H553),SUM($E553))/SUM($H553),-SUM($I553)),IF(OR($D553="Buy",$D553="Reward"),SUM($F553)+SUM($G553),0)))</f>
        <v/>
      </c>
      <c r="L553" s="17" t="str">
        <f>IF(OR($C553="",$D553&lt;&gt;"Sell"),"",IF(SUM($H553)&gt;0,SUM($F553)-SUM($G553)-SUM($I553)*IF(SUM($E553)&gt;SUM($H553),SUM($H553),SUM($E553))/SUM($H553),""))</f>
        <v/>
      </c>
      <c r="M553" s="20" t="str">
        <f>IF($D553="","",IF($C553="","Missing coin",IF(AND($D553&lt;&gt;"Buy",$D553&lt;&gt;"Sell",$D553&lt;&gt;"Fee",$D553&lt;&gt;"Reward",$D553&lt;&gt;"Transfer"),"Unknown type",IF(SUM($E553)&lt;=0,"Missing quantity",IF(COUNTIF('Portfolio'!$A$9:$A$58,$C553)=0,"Coin missing from the Portfolio tab",IF(AND($D553="Sell",SUM($E553)&gt;SUM($H553)+0.000000000001),"Sale larger than holdings",IF(AND($D553="Fee",SUM($E553)&gt;SUM($H553)+0.000000000001),"Fee larger than holdings",IF(AND(OR($D553="Buy",$D553="Sell"),SUM($F553)&lt;=0),"Missing amount",IF(AND(ISNUMBER($A553),SUM($A553)&lt;MAX($A$4:$A552)),"Date out of chronological order","OK")))))))))</f>
        <v/>
      </c>
    </row>
    <row r="554" spans="1:13" x14ac:dyDescent="0.25">
      <c r="A554" s="21"/>
      <c r="B554" s="13"/>
      <c r="C554" s="13"/>
      <c r="D554" s="13"/>
      <c r="E554" s="22"/>
      <c r="F554" s="14"/>
      <c r="G554" s="14"/>
      <c r="H554" s="16" t="str">
        <f>IF(OR($D554="",$C554=""),"",ROUND(SUMIFS($J$4:$J553,$C$4:$C553,$C554),10))</f>
        <v/>
      </c>
      <c r="I554" s="15" t="str">
        <f>IF(OR($D554="",$C554=""),"",ROUND(SUMIFS($K$4:$K553,$C$4:$C553,$C554),8))</f>
        <v/>
      </c>
      <c r="J554" s="16" t="str">
        <f>IF(OR($D554="",$C554=""),"",IF(OR($D554="Buy",$D554="Reward"),SUM($E554),IF(OR($D554="Sell",$D554="Fee"),-SUM($E554),0)))</f>
        <v/>
      </c>
      <c r="K554" s="17" t="str">
        <f>IF(OR($D554="",$C554=""),"",IF($D554="Sell",IF(SUM($H554)&gt;0,-SUM($I554)*IF(SUM($E554)&gt;SUM($H554),SUM($H554),SUM($E554))/SUM($H554),-SUM($I554)),IF(OR($D554="Buy",$D554="Reward"),SUM($F554)+SUM($G554),0)))</f>
        <v/>
      </c>
      <c r="L554" s="17" t="str">
        <f>IF(OR($C554="",$D554&lt;&gt;"Sell"),"",IF(SUM($H554)&gt;0,SUM($F554)-SUM($G554)-SUM($I554)*IF(SUM($E554)&gt;SUM($H554),SUM($H554),SUM($E554))/SUM($H554),""))</f>
        <v/>
      </c>
      <c r="M554" s="20" t="str">
        <f>IF($D554="","",IF($C554="","Missing coin",IF(AND($D554&lt;&gt;"Buy",$D554&lt;&gt;"Sell",$D554&lt;&gt;"Fee",$D554&lt;&gt;"Reward",$D554&lt;&gt;"Transfer"),"Unknown type",IF(SUM($E554)&lt;=0,"Missing quantity",IF(COUNTIF('Portfolio'!$A$9:$A$58,$C554)=0,"Coin missing from the Portfolio tab",IF(AND($D554="Sell",SUM($E554)&gt;SUM($H554)+0.000000000001),"Sale larger than holdings",IF(AND($D554="Fee",SUM($E554)&gt;SUM($H554)+0.000000000001),"Fee larger than holdings",IF(AND(OR($D554="Buy",$D554="Sell"),SUM($F554)&lt;=0),"Missing amount",IF(AND(ISNUMBER($A554),SUM($A554)&lt;MAX($A$4:$A553)),"Date out of chronological order","OK")))))))))</f>
        <v/>
      </c>
    </row>
    <row r="555" spans="1:13" x14ac:dyDescent="0.25">
      <c r="A555" s="21"/>
      <c r="B555" s="13"/>
      <c r="C555" s="13"/>
      <c r="D555" s="13"/>
      <c r="E555" s="22"/>
      <c r="F555" s="14"/>
      <c r="G555" s="14"/>
      <c r="H555" s="16" t="str">
        <f>IF(OR($D555="",$C555=""),"",ROUND(SUMIFS($J$4:$J554,$C$4:$C554,$C555),10))</f>
        <v/>
      </c>
      <c r="I555" s="15" t="str">
        <f>IF(OR($D555="",$C555=""),"",ROUND(SUMIFS($K$4:$K554,$C$4:$C554,$C555),8))</f>
        <v/>
      </c>
      <c r="J555" s="16" t="str">
        <f>IF(OR($D555="",$C555=""),"",IF(OR($D555="Buy",$D555="Reward"),SUM($E555),IF(OR($D555="Sell",$D555="Fee"),-SUM($E555),0)))</f>
        <v/>
      </c>
      <c r="K555" s="17" t="str">
        <f>IF(OR($D555="",$C555=""),"",IF($D555="Sell",IF(SUM($H555)&gt;0,-SUM($I555)*IF(SUM($E555)&gt;SUM($H555),SUM($H555),SUM($E555))/SUM($H555),-SUM($I555)),IF(OR($D555="Buy",$D555="Reward"),SUM($F555)+SUM($G555),0)))</f>
        <v/>
      </c>
      <c r="L555" s="17" t="str">
        <f>IF(OR($C555="",$D555&lt;&gt;"Sell"),"",IF(SUM($H555)&gt;0,SUM($F555)-SUM($G555)-SUM($I555)*IF(SUM($E555)&gt;SUM($H555),SUM($H555),SUM($E555))/SUM($H555),""))</f>
        <v/>
      </c>
      <c r="M555" s="20" t="str">
        <f>IF($D555="","",IF($C555="","Missing coin",IF(AND($D555&lt;&gt;"Buy",$D555&lt;&gt;"Sell",$D555&lt;&gt;"Fee",$D555&lt;&gt;"Reward",$D555&lt;&gt;"Transfer"),"Unknown type",IF(SUM($E555)&lt;=0,"Missing quantity",IF(COUNTIF('Portfolio'!$A$9:$A$58,$C555)=0,"Coin missing from the Portfolio tab",IF(AND($D555="Sell",SUM($E555)&gt;SUM($H555)+0.000000000001),"Sale larger than holdings",IF(AND($D555="Fee",SUM($E555)&gt;SUM($H555)+0.000000000001),"Fee larger than holdings",IF(AND(OR($D555="Buy",$D555="Sell"),SUM($F555)&lt;=0),"Missing amount",IF(AND(ISNUMBER($A555),SUM($A555)&lt;MAX($A$4:$A554)),"Date out of chronological order","OK")))))))))</f>
        <v/>
      </c>
    </row>
    <row r="556" spans="1:13" x14ac:dyDescent="0.25">
      <c r="A556" s="21"/>
      <c r="B556" s="13"/>
      <c r="C556" s="13"/>
      <c r="D556" s="13"/>
      <c r="E556" s="22"/>
      <c r="F556" s="14"/>
      <c r="G556" s="14"/>
      <c r="H556" s="16" t="str">
        <f>IF(OR($D556="",$C556=""),"",ROUND(SUMIFS($J$4:$J555,$C$4:$C555,$C556),10))</f>
        <v/>
      </c>
      <c r="I556" s="15" t="str">
        <f>IF(OR($D556="",$C556=""),"",ROUND(SUMIFS($K$4:$K555,$C$4:$C555,$C556),8))</f>
        <v/>
      </c>
      <c r="J556" s="16" t="str">
        <f>IF(OR($D556="",$C556=""),"",IF(OR($D556="Buy",$D556="Reward"),SUM($E556),IF(OR($D556="Sell",$D556="Fee"),-SUM($E556),0)))</f>
        <v/>
      </c>
      <c r="K556" s="17" t="str">
        <f>IF(OR($D556="",$C556=""),"",IF($D556="Sell",IF(SUM($H556)&gt;0,-SUM($I556)*IF(SUM($E556)&gt;SUM($H556),SUM($H556),SUM($E556))/SUM($H556),-SUM($I556)),IF(OR($D556="Buy",$D556="Reward"),SUM($F556)+SUM($G556),0)))</f>
        <v/>
      </c>
      <c r="L556" s="17" t="str">
        <f>IF(OR($C556="",$D556&lt;&gt;"Sell"),"",IF(SUM($H556)&gt;0,SUM($F556)-SUM($G556)-SUM($I556)*IF(SUM($E556)&gt;SUM($H556),SUM($H556),SUM($E556))/SUM($H556),""))</f>
        <v/>
      </c>
      <c r="M556" s="20" t="str">
        <f>IF($D556="","",IF($C556="","Missing coin",IF(AND($D556&lt;&gt;"Buy",$D556&lt;&gt;"Sell",$D556&lt;&gt;"Fee",$D556&lt;&gt;"Reward",$D556&lt;&gt;"Transfer"),"Unknown type",IF(SUM($E556)&lt;=0,"Missing quantity",IF(COUNTIF('Portfolio'!$A$9:$A$58,$C556)=0,"Coin missing from the Portfolio tab",IF(AND($D556="Sell",SUM($E556)&gt;SUM($H556)+0.000000000001),"Sale larger than holdings",IF(AND($D556="Fee",SUM($E556)&gt;SUM($H556)+0.000000000001),"Fee larger than holdings",IF(AND(OR($D556="Buy",$D556="Sell"),SUM($F556)&lt;=0),"Missing amount",IF(AND(ISNUMBER($A556),SUM($A556)&lt;MAX($A$4:$A555)),"Date out of chronological order","OK")))))))))</f>
        <v/>
      </c>
    </row>
    <row r="557" spans="1:13" x14ac:dyDescent="0.25">
      <c r="A557" s="21"/>
      <c r="B557" s="13"/>
      <c r="C557" s="13"/>
      <c r="D557" s="13"/>
      <c r="E557" s="22"/>
      <c r="F557" s="14"/>
      <c r="G557" s="14"/>
      <c r="H557" s="16" t="str">
        <f>IF(OR($D557="",$C557=""),"",ROUND(SUMIFS($J$4:$J556,$C$4:$C556,$C557),10))</f>
        <v/>
      </c>
      <c r="I557" s="15" t="str">
        <f>IF(OR($D557="",$C557=""),"",ROUND(SUMIFS($K$4:$K556,$C$4:$C556,$C557),8))</f>
        <v/>
      </c>
      <c r="J557" s="16" t="str">
        <f>IF(OR($D557="",$C557=""),"",IF(OR($D557="Buy",$D557="Reward"),SUM($E557),IF(OR($D557="Sell",$D557="Fee"),-SUM($E557),0)))</f>
        <v/>
      </c>
      <c r="K557" s="17" t="str">
        <f>IF(OR($D557="",$C557=""),"",IF($D557="Sell",IF(SUM($H557)&gt;0,-SUM($I557)*IF(SUM($E557)&gt;SUM($H557),SUM($H557),SUM($E557))/SUM($H557),-SUM($I557)),IF(OR($D557="Buy",$D557="Reward"),SUM($F557)+SUM($G557),0)))</f>
        <v/>
      </c>
      <c r="L557" s="17" t="str">
        <f>IF(OR($C557="",$D557&lt;&gt;"Sell"),"",IF(SUM($H557)&gt;0,SUM($F557)-SUM($G557)-SUM($I557)*IF(SUM($E557)&gt;SUM($H557),SUM($H557),SUM($E557))/SUM($H557),""))</f>
        <v/>
      </c>
      <c r="M557" s="20" t="str">
        <f>IF($D557="","",IF($C557="","Missing coin",IF(AND($D557&lt;&gt;"Buy",$D557&lt;&gt;"Sell",$D557&lt;&gt;"Fee",$D557&lt;&gt;"Reward",$D557&lt;&gt;"Transfer"),"Unknown type",IF(SUM($E557)&lt;=0,"Missing quantity",IF(COUNTIF('Portfolio'!$A$9:$A$58,$C557)=0,"Coin missing from the Portfolio tab",IF(AND($D557="Sell",SUM($E557)&gt;SUM($H557)+0.000000000001),"Sale larger than holdings",IF(AND($D557="Fee",SUM($E557)&gt;SUM($H557)+0.000000000001),"Fee larger than holdings",IF(AND(OR($D557="Buy",$D557="Sell"),SUM($F557)&lt;=0),"Missing amount",IF(AND(ISNUMBER($A557),SUM($A557)&lt;MAX($A$4:$A556)),"Date out of chronological order","OK")))))))))</f>
        <v/>
      </c>
    </row>
    <row r="558" spans="1:13" x14ac:dyDescent="0.25">
      <c r="A558" s="21"/>
      <c r="B558" s="13"/>
      <c r="C558" s="13"/>
      <c r="D558" s="13"/>
      <c r="E558" s="22"/>
      <c r="F558" s="14"/>
      <c r="G558" s="14"/>
      <c r="H558" s="16" t="str">
        <f>IF(OR($D558="",$C558=""),"",ROUND(SUMIFS($J$4:$J557,$C$4:$C557,$C558),10))</f>
        <v/>
      </c>
      <c r="I558" s="15" t="str">
        <f>IF(OR($D558="",$C558=""),"",ROUND(SUMIFS($K$4:$K557,$C$4:$C557,$C558),8))</f>
        <v/>
      </c>
      <c r="J558" s="16" t="str">
        <f>IF(OR($D558="",$C558=""),"",IF(OR($D558="Buy",$D558="Reward"),SUM($E558),IF(OR($D558="Sell",$D558="Fee"),-SUM($E558),0)))</f>
        <v/>
      </c>
      <c r="K558" s="17" t="str">
        <f>IF(OR($D558="",$C558=""),"",IF($D558="Sell",IF(SUM($H558)&gt;0,-SUM($I558)*IF(SUM($E558)&gt;SUM($H558),SUM($H558),SUM($E558))/SUM($H558),-SUM($I558)),IF(OR($D558="Buy",$D558="Reward"),SUM($F558)+SUM($G558),0)))</f>
        <v/>
      </c>
      <c r="L558" s="17" t="str">
        <f>IF(OR($C558="",$D558&lt;&gt;"Sell"),"",IF(SUM($H558)&gt;0,SUM($F558)-SUM($G558)-SUM($I558)*IF(SUM($E558)&gt;SUM($H558),SUM($H558),SUM($E558))/SUM($H558),""))</f>
        <v/>
      </c>
      <c r="M558" s="20" t="str">
        <f>IF($D558="","",IF($C558="","Missing coin",IF(AND($D558&lt;&gt;"Buy",$D558&lt;&gt;"Sell",$D558&lt;&gt;"Fee",$D558&lt;&gt;"Reward",$D558&lt;&gt;"Transfer"),"Unknown type",IF(SUM($E558)&lt;=0,"Missing quantity",IF(COUNTIF('Portfolio'!$A$9:$A$58,$C558)=0,"Coin missing from the Portfolio tab",IF(AND($D558="Sell",SUM($E558)&gt;SUM($H558)+0.000000000001),"Sale larger than holdings",IF(AND($D558="Fee",SUM($E558)&gt;SUM($H558)+0.000000000001),"Fee larger than holdings",IF(AND(OR($D558="Buy",$D558="Sell"),SUM($F558)&lt;=0),"Missing amount",IF(AND(ISNUMBER($A558),SUM($A558)&lt;MAX($A$4:$A557)),"Date out of chronological order","OK")))))))))</f>
        <v/>
      </c>
    </row>
    <row r="559" spans="1:13" x14ac:dyDescent="0.25">
      <c r="A559" s="21"/>
      <c r="B559" s="13"/>
      <c r="C559" s="13"/>
      <c r="D559" s="13"/>
      <c r="E559" s="22"/>
      <c r="F559" s="14"/>
      <c r="G559" s="14"/>
      <c r="H559" s="16" t="str">
        <f>IF(OR($D559="",$C559=""),"",ROUND(SUMIFS($J$4:$J558,$C$4:$C558,$C559),10))</f>
        <v/>
      </c>
      <c r="I559" s="15" t="str">
        <f>IF(OR($D559="",$C559=""),"",ROUND(SUMIFS($K$4:$K558,$C$4:$C558,$C559),8))</f>
        <v/>
      </c>
      <c r="J559" s="16" t="str">
        <f>IF(OR($D559="",$C559=""),"",IF(OR($D559="Buy",$D559="Reward"),SUM($E559),IF(OR($D559="Sell",$D559="Fee"),-SUM($E559),0)))</f>
        <v/>
      </c>
      <c r="K559" s="17" t="str">
        <f>IF(OR($D559="",$C559=""),"",IF($D559="Sell",IF(SUM($H559)&gt;0,-SUM($I559)*IF(SUM($E559)&gt;SUM($H559),SUM($H559),SUM($E559))/SUM($H559),-SUM($I559)),IF(OR($D559="Buy",$D559="Reward"),SUM($F559)+SUM($G559),0)))</f>
        <v/>
      </c>
      <c r="L559" s="17" t="str">
        <f>IF(OR($C559="",$D559&lt;&gt;"Sell"),"",IF(SUM($H559)&gt;0,SUM($F559)-SUM($G559)-SUM($I559)*IF(SUM($E559)&gt;SUM($H559),SUM($H559),SUM($E559))/SUM($H559),""))</f>
        <v/>
      </c>
      <c r="M559" s="20" t="str">
        <f>IF($D559="","",IF($C559="","Missing coin",IF(AND($D559&lt;&gt;"Buy",$D559&lt;&gt;"Sell",$D559&lt;&gt;"Fee",$D559&lt;&gt;"Reward",$D559&lt;&gt;"Transfer"),"Unknown type",IF(SUM($E559)&lt;=0,"Missing quantity",IF(COUNTIF('Portfolio'!$A$9:$A$58,$C559)=0,"Coin missing from the Portfolio tab",IF(AND($D559="Sell",SUM($E559)&gt;SUM($H559)+0.000000000001),"Sale larger than holdings",IF(AND($D559="Fee",SUM($E559)&gt;SUM($H559)+0.000000000001),"Fee larger than holdings",IF(AND(OR($D559="Buy",$D559="Sell"),SUM($F559)&lt;=0),"Missing amount",IF(AND(ISNUMBER($A559),SUM($A559)&lt;MAX($A$4:$A558)),"Date out of chronological order","OK")))))))))</f>
        <v/>
      </c>
    </row>
    <row r="560" spans="1:13" x14ac:dyDescent="0.25">
      <c r="A560" s="21"/>
      <c r="B560" s="13"/>
      <c r="C560" s="13"/>
      <c r="D560" s="13"/>
      <c r="E560" s="22"/>
      <c r="F560" s="14"/>
      <c r="G560" s="14"/>
      <c r="H560" s="16" t="str">
        <f>IF(OR($D560="",$C560=""),"",ROUND(SUMIFS($J$4:$J559,$C$4:$C559,$C560),10))</f>
        <v/>
      </c>
      <c r="I560" s="15" t="str">
        <f>IF(OR($D560="",$C560=""),"",ROUND(SUMIFS($K$4:$K559,$C$4:$C559,$C560),8))</f>
        <v/>
      </c>
      <c r="J560" s="16" t="str">
        <f>IF(OR($D560="",$C560=""),"",IF(OR($D560="Buy",$D560="Reward"),SUM($E560),IF(OR($D560="Sell",$D560="Fee"),-SUM($E560),0)))</f>
        <v/>
      </c>
      <c r="K560" s="17" t="str">
        <f>IF(OR($D560="",$C560=""),"",IF($D560="Sell",IF(SUM($H560)&gt;0,-SUM($I560)*IF(SUM($E560)&gt;SUM($H560),SUM($H560),SUM($E560))/SUM($H560),-SUM($I560)),IF(OR($D560="Buy",$D560="Reward"),SUM($F560)+SUM($G560),0)))</f>
        <v/>
      </c>
      <c r="L560" s="17" t="str">
        <f>IF(OR($C560="",$D560&lt;&gt;"Sell"),"",IF(SUM($H560)&gt;0,SUM($F560)-SUM($G560)-SUM($I560)*IF(SUM($E560)&gt;SUM($H560),SUM($H560),SUM($E560))/SUM($H560),""))</f>
        <v/>
      </c>
      <c r="M560" s="20" t="str">
        <f>IF($D560="","",IF($C560="","Missing coin",IF(AND($D560&lt;&gt;"Buy",$D560&lt;&gt;"Sell",$D560&lt;&gt;"Fee",$D560&lt;&gt;"Reward",$D560&lt;&gt;"Transfer"),"Unknown type",IF(SUM($E560)&lt;=0,"Missing quantity",IF(COUNTIF('Portfolio'!$A$9:$A$58,$C560)=0,"Coin missing from the Portfolio tab",IF(AND($D560="Sell",SUM($E560)&gt;SUM($H560)+0.000000000001),"Sale larger than holdings",IF(AND($D560="Fee",SUM($E560)&gt;SUM($H560)+0.000000000001),"Fee larger than holdings",IF(AND(OR($D560="Buy",$D560="Sell"),SUM($F560)&lt;=0),"Missing amount",IF(AND(ISNUMBER($A560),SUM($A560)&lt;MAX($A$4:$A559)),"Date out of chronological order","OK")))))))))</f>
        <v/>
      </c>
    </row>
    <row r="561" spans="1:13" x14ac:dyDescent="0.25">
      <c r="A561" s="21"/>
      <c r="B561" s="13"/>
      <c r="C561" s="13"/>
      <c r="D561" s="13"/>
      <c r="E561" s="22"/>
      <c r="F561" s="14"/>
      <c r="G561" s="14"/>
      <c r="H561" s="16" t="str">
        <f>IF(OR($D561="",$C561=""),"",ROUND(SUMIFS($J$4:$J560,$C$4:$C560,$C561),10))</f>
        <v/>
      </c>
      <c r="I561" s="15" t="str">
        <f>IF(OR($D561="",$C561=""),"",ROUND(SUMIFS($K$4:$K560,$C$4:$C560,$C561),8))</f>
        <v/>
      </c>
      <c r="J561" s="16" t="str">
        <f>IF(OR($D561="",$C561=""),"",IF(OR($D561="Buy",$D561="Reward"),SUM($E561),IF(OR($D561="Sell",$D561="Fee"),-SUM($E561),0)))</f>
        <v/>
      </c>
      <c r="K561" s="17" t="str">
        <f>IF(OR($D561="",$C561=""),"",IF($D561="Sell",IF(SUM($H561)&gt;0,-SUM($I561)*IF(SUM($E561)&gt;SUM($H561),SUM($H561),SUM($E561))/SUM($H561),-SUM($I561)),IF(OR($D561="Buy",$D561="Reward"),SUM($F561)+SUM($G561),0)))</f>
        <v/>
      </c>
      <c r="L561" s="17" t="str">
        <f>IF(OR($C561="",$D561&lt;&gt;"Sell"),"",IF(SUM($H561)&gt;0,SUM($F561)-SUM($G561)-SUM($I561)*IF(SUM($E561)&gt;SUM($H561),SUM($H561),SUM($E561))/SUM($H561),""))</f>
        <v/>
      </c>
      <c r="M561" s="20" t="str">
        <f>IF($D561="","",IF($C561="","Missing coin",IF(AND($D561&lt;&gt;"Buy",$D561&lt;&gt;"Sell",$D561&lt;&gt;"Fee",$D561&lt;&gt;"Reward",$D561&lt;&gt;"Transfer"),"Unknown type",IF(SUM($E561)&lt;=0,"Missing quantity",IF(COUNTIF('Portfolio'!$A$9:$A$58,$C561)=0,"Coin missing from the Portfolio tab",IF(AND($D561="Sell",SUM($E561)&gt;SUM($H561)+0.000000000001),"Sale larger than holdings",IF(AND($D561="Fee",SUM($E561)&gt;SUM($H561)+0.000000000001),"Fee larger than holdings",IF(AND(OR($D561="Buy",$D561="Sell"),SUM($F561)&lt;=0),"Missing amount",IF(AND(ISNUMBER($A561),SUM($A561)&lt;MAX($A$4:$A560)),"Date out of chronological order","OK")))))))))</f>
        <v/>
      </c>
    </row>
    <row r="562" spans="1:13" x14ac:dyDescent="0.25">
      <c r="A562" s="21"/>
      <c r="B562" s="13"/>
      <c r="C562" s="13"/>
      <c r="D562" s="13"/>
      <c r="E562" s="22"/>
      <c r="F562" s="14"/>
      <c r="G562" s="14"/>
      <c r="H562" s="16" t="str">
        <f>IF(OR($D562="",$C562=""),"",ROUND(SUMIFS($J$4:$J561,$C$4:$C561,$C562),10))</f>
        <v/>
      </c>
      <c r="I562" s="15" t="str">
        <f>IF(OR($D562="",$C562=""),"",ROUND(SUMIFS($K$4:$K561,$C$4:$C561,$C562),8))</f>
        <v/>
      </c>
      <c r="J562" s="16" t="str">
        <f>IF(OR($D562="",$C562=""),"",IF(OR($D562="Buy",$D562="Reward"),SUM($E562),IF(OR($D562="Sell",$D562="Fee"),-SUM($E562),0)))</f>
        <v/>
      </c>
      <c r="K562" s="17" t="str">
        <f>IF(OR($D562="",$C562=""),"",IF($D562="Sell",IF(SUM($H562)&gt;0,-SUM($I562)*IF(SUM($E562)&gt;SUM($H562),SUM($H562),SUM($E562))/SUM($H562),-SUM($I562)),IF(OR($D562="Buy",$D562="Reward"),SUM($F562)+SUM($G562),0)))</f>
        <v/>
      </c>
      <c r="L562" s="17" t="str">
        <f>IF(OR($C562="",$D562&lt;&gt;"Sell"),"",IF(SUM($H562)&gt;0,SUM($F562)-SUM($G562)-SUM($I562)*IF(SUM($E562)&gt;SUM($H562),SUM($H562),SUM($E562))/SUM($H562),""))</f>
        <v/>
      </c>
      <c r="M562" s="20" t="str">
        <f>IF($D562="","",IF($C562="","Missing coin",IF(AND($D562&lt;&gt;"Buy",$D562&lt;&gt;"Sell",$D562&lt;&gt;"Fee",$D562&lt;&gt;"Reward",$D562&lt;&gt;"Transfer"),"Unknown type",IF(SUM($E562)&lt;=0,"Missing quantity",IF(COUNTIF('Portfolio'!$A$9:$A$58,$C562)=0,"Coin missing from the Portfolio tab",IF(AND($D562="Sell",SUM($E562)&gt;SUM($H562)+0.000000000001),"Sale larger than holdings",IF(AND($D562="Fee",SUM($E562)&gt;SUM($H562)+0.000000000001),"Fee larger than holdings",IF(AND(OR($D562="Buy",$D562="Sell"),SUM($F562)&lt;=0),"Missing amount",IF(AND(ISNUMBER($A562),SUM($A562)&lt;MAX($A$4:$A561)),"Date out of chronological order","OK")))))))))</f>
        <v/>
      </c>
    </row>
    <row r="563" spans="1:13" x14ac:dyDescent="0.25">
      <c r="A563" s="21"/>
      <c r="B563" s="13"/>
      <c r="C563" s="13"/>
      <c r="D563" s="13"/>
      <c r="E563" s="22"/>
      <c r="F563" s="14"/>
      <c r="G563" s="14"/>
      <c r="H563" s="16" t="str">
        <f>IF(OR($D563="",$C563=""),"",ROUND(SUMIFS($J$4:$J562,$C$4:$C562,$C563),10))</f>
        <v/>
      </c>
      <c r="I563" s="15" t="str">
        <f>IF(OR($D563="",$C563=""),"",ROUND(SUMIFS($K$4:$K562,$C$4:$C562,$C563),8))</f>
        <v/>
      </c>
      <c r="J563" s="16" t="str">
        <f>IF(OR($D563="",$C563=""),"",IF(OR($D563="Buy",$D563="Reward"),SUM($E563),IF(OR($D563="Sell",$D563="Fee"),-SUM($E563),0)))</f>
        <v/>
      </c>
      <c r="K563" s="17" t="str">
        <f>IF(OR($D563="",$C563=""),"",IF($D563="Sell",IF(SUM($H563)&gt;0,-SUM($I563)*IF(SUM($E563)&gt;SUM($H563),SUM($H563),SUM($E563))/SUM($H563),-SUM($I563)),IF(OR($D563="Buy",$D563="Reward"),SUM($F563)+SUM($G563),0)))</f>
        <v/>
      </c>
      <c r="L563" s="17" t="str">
        <f>IF(OR($C563="",$D563&lt;&gt;"Sell"),"",IF(SUM($H563)&gt;0,SUM($F563)-SUM($G563)-SUM($I563)*IF(SUM($E563)&gt;SUM($H563),SUM($H563),SUM($E563))/SUM($H563),""))</f>
        <v/>
      </c>
      <c r="M563" s="20" t="str">
        <f>IF($D563="","",IF($C563="","Missing coin",IF(AND($D563&lt;&gt;"Buy",$D563&lt;&gt;"Sell",$D563&lt;&gt;"Fee",$D563&lt;&gt;"Reward",$D563&lt;&gt;"Transfer"),"Unknown type",IF(SUM($E563)&lt;=0,"Missing quantity",IF(COUNTIF('Portfolio'!$A$9:$A$58,$C563)=0,"Coin missing from the Portfolio tab",IF(AND($D563="Sell",SUM($E563)&gt;SUM($H563)+0.000000000001),"Sale larger than holdings",IF(AND($D563="Fee",SUM($E563)&gt;SUM($H563)+0.000000000001),"Fee larger than holdings",IF(AND(OR($D563="Buy",$D563="Sell"),SUM($F563)&lt;=0),"Missing amount",IF(AND(ISNUMBER($A563),SUM($A563)&lt;MAX($A$4:$A562)),"Date out of chronological order","OK")))))))))</f>
        <v/>
      </c>
    </row>
    <row r="564" spans="1:13" x14ac:dyDescent="0.25">
      <c r="A564" s="21"/>
      <c r="B564" s="13"/>
      <c r="C564" s="13"/>
      <c r="D564" s="13"/>
      <c r="E564" s="22"/>
      <c r="F564" s="14"/>
      <c r="G564" s="14"/>
      <c r="H564" s="16" t="str">
        <f>IF(OR($D564="",$C564=""),"",ROUND(SUMIFS($J$4:$J563,$C$4:$C563,$C564),10))</f>
        <v/>
      </c>
      <c r="I564" s="15" t="str">
        <f>IF(OR($D564="",$C564=""),"",ROUND(SUMIFS($K$4:$K563,$C$4:$C563,$C564),8))</f>
        <v/>
      </c>
      <c r="J564" s="16" t="str">
        <f>IF(OR($D564="",$C564=""),"",IF(OR($D564="Buy",$D564="Reward"),SUM($E564),IF(OR($D564="Sell",$D564="Fee"),-SUM($E564),0)))</f>
        <v/>
      </c>
      <c r="K564" s="17" t="str">
        <f>IF(OR($D564="",$C564=""),"",IF($D564="Sell",IF(SUM($H564)&gt;0,-SUM($I564)*IF(SUM($E564)&gt;SUM($H564),SUM($H564),SUM($E564))/SUM($H564),-SUM($I564)),IF(OR($D564="Buy",$D564="Reward"),SUM($F564)+SUM($G564),0)))</f>
        <v/>
      </c>
      <c r="L564" s="17" t="str">
        <f>IF(OR($C564="",$D564&lt;&gt;"Sell"),"",IF(SUM($H564)&gt;0,SUM($F564)-SUM($G564)-SUM($I564)*IF(SUM($E564)&gt;SUM($H564),SUM($H564),SUM($E564))/SUM($H564),""))</f>
        <v/>
      </c>
      <c r="M564" s="20" t="str">
        <f>IF($D564="","",IF($C564="","Missing coin",IF(AND($D564&lt;&gt;"Buy",$D564&lt;&gt;"Sell",$D564&lt;&gt;"Fee",$D564&lt;&gt;"Reward",$D564&lt;&gt;"Transfer"),"Unknown type",IF(SUM($E564)&lt;=0,"Missing quantity",IF(COUNTIF('Portfolio'!$A$9:$A$58,$C564)=0,"Coin missing from the Portfolio tab",IF(AND($D564="Sell",SUM($E564)&gt;SUM($H564)+0.000000000001),"Sale larger than holdings",IF(AND($D564="Fee",SUM($E564)&gt;SUM($H564)+0.000000000001),"Fee larger than holdings",IF(AND(OR($D564="Buy",$D564="Sell"),SUM($F564)&lt;=0),"Missing amount",IF(AND(ISNUMBER($A564),SUM($A564)&lt;MAX($A$4:$A563)),"Date out of chronological order","OK")))))))))</f>
        <v/>
      </c>
    </row>
    <row r="565" spans="1:13" x14ac:dyDescent="0.25">
      <c r="A565" s="21"/>
      <c r="B565" s="13"/>
      <c r="C565" s="13"/>
      <c r="D565" s="13"/>
      <c r="E565" s="22"/>
      <c r="F565" s="14"/>
      <c r="G565" s="14"/>
      <c r="H565" s="16" t="str">
        <f>IF(OR($D565="",$C565=""),"",ROUND(SUMIFS($J$4:$J564,$C$4:$C564,$C565),10))</f>
        <v/>
      </c>
      <c r="I565" s="15" t="str">
        <f>IF(OR($D565="",$C565=""),"",ROUND(SUMIFS($K$4:$K564,$C$4:$C564,$C565),8))</f>
        <v/>
      </c>
      <c r="J565" s="16" t="str">
        <f>IF(OR($D565="",$C565=""),"",IF(OR($D565="Buy",$D565="Reward"),SUM($E565),IF(OR($D565="Sell",$D565="Fee"),-SUM($E565),0)))</f>
        <v/>
      </c>
      <c r="K565" s="17" t="str">
        <f>IF(OR($D565="",$C565=""),"",IF($D565="Sell",IF(SUM($H565)&gt;0,-SUM($I565)*IF(SUM($E565)&gt;SUM($H565),SUM($H565),SUM($E565))/SUM($H565),-SUM($I565)),IF(OR($D565="Buy",$D565="Reward"),SUM($F565)+SUM($G565),0)))</f>
        <v/>
      </c>
      <c r="L565" s="17" t="str">
        <f>IF(OR($C565="",$D565&lt;&gt;"Sell"),"",IF(SUM($H565)&gt;0,SUM($F565)-SUM($G565)-SUM($I565)*IF(SUM($E565)&gt;SUM($H565),SUM($H565),SUM($E565))/SUM($H565),""))</f>
        <v/>
      </c>
      <c r="M565" s="20" t="str">
        <f>IF($D565="","",IF($C565="","Missing coin",IF(AND($D565&lt;&gt;"Buy",$D565&lt;&gt;"Sell",$D565&lt;&gt;"Fee",$D565&lt;&gt;"Reward",$D565&lt;&gt;"Transfer"),"Unknown type",IF(SUM($E565)&lt;=0,"Missing quantity",IF(COUNTIF('Portfolio'!$A$9:$A$58,$C565)=0,"Coin missing from the Portfolio tab",IF(AND($D565="Sell",SUM($E565)&gt;SUM($H565)+0.000000000001),"Sale larger than holdings",IF(AND($D565="Fee",SUM($E565)&gt;SUM($H565)+0.000000000001),"Fee larger than holdings",IF(AND(OR($D565="Buy",$D565="Sell"),SUM($F565)&lt;=0),"Missing amount",IF(AND(ISNUMBER($A565),SUM($A565)&lt;MAX($A$4:$A564)),"Date out of chronological order","OK")))))))))</f>
        <v/>
      </c>
    </row>
    <row r="566" spans="1:13" x14ac:dyDescent="0.25">
      <c r="A566" s="21"/>
      <c r="B566" s="13"/>
      <c r="C566" s="13"/>
      <c r="D566" s="13"/>
      <c r="E566" s="22"/>
      <c r="F566" s="14"/>
      <c r="G566" s="14"/>
      <c r="H566" s="16" t="str">
        <f>IF(OR($D566="",$C566=""),"",ROUND(SUMIFS($J$4:$J565,$C$4:$C565,$C566),10))</f>
        <v/>
      </c>
      <c r="I566" s="15" t="str">
        <f>IF(OR($D566="",$C566=""),"",ROUND(SUMIFS($K$4:$K565,$C$4:$C565,$C566),8))</f>
        <v/>
      </c>
      <c r="J566" s="16" t="str">
        <f>IF(OR($D566="",$C566=""),"",IF(OR($D566="Buy",$D566="Reward"),SUM($E566),IF(OR($D566="Sell",$D566="Fee"),-SUM($E566),0)))</f>
        <v/>
      </c>
      <c r="K566" s="17" t="str">
        <f>IF(OR($D566="",$C566=""),"",IF($D566="Sell",IF(SUM($H566)&gt;0,-SUM($I566)*IF(SUM($E566)&gt;SUM($H566),SUM($H566),SUM($E566))/SUM($H566),-SUM($I566)),IF(OR($D566="Buy",$D566="Reward"),SUM($F566)+SUM($G566),0)))</f>
        <v/>
      </c>
      <c r="L566" s="17" t="str">
        <f>IF(OR($C566="",$D566&lt;&gt;"Sell"),"",IF(SUM($H566)&gt;0,SUM($F566)-SUM($G566)-SUM($I566)*IF(SUM($E566)&gt;SUM($H566),SUM($H566),SUM($E566))/SUM($H566),""))</f>
        <v/>
      </c>
      <c r="M566" s="20" t="str">
        <f>IF($D566="","",IF($C566="","Missing coin",IF(AND($D566&lt;&gt;"Buy",$D566&lt;&gt;"Sell",$D566&lt;&gt;"Fee",$D566&lt;&gt;"Reward",$D566&lt;&gt;"Transfer"),"Unknown type",IF(SUM($E566)&lt;=0,"Missing quantity",IF(COUNTIF('Portfolio'!$A$9:$A$58,$C566)=0,"Coin missing from the Portfolio tab",IF(AND($D566="Sell",SUM($E566)&gt;SUM($H566)+0.000000000001),"Sale larger than holdings",IF(AND($D566="Fee",SUM($E566)&gt;SUM($H566)+0.000000000001),"Fee larger than holdings",IF(AND(OR($D566="Buy",$D566="Sell"),SUM($F566)&lt;=0),"Missing amount",IF(AND(ISNUMBER($A566),SUM($A566)&lt;MAX($A$4:$A565)),"Date out of chronological order","OK")))))))))</f>
        <v/>
      </c>
    </row>
    <row r="567" spans="1:13" x14ac:dyDescent="0.25">
      <c r="A567" s="21"/>
      <c r="B567" s="13"/>
      <c r="C567" s="13"/>
      <c r="D567" s="13"/>
      <c r="E567" s="22"/>
      <c r="F567" s="14"/>
      <c r="G567" s="14"/>
      <c r="H567" s="16" t="str">
        <f>IF(OR($D567="",$C567=""),"",ROUND(SUMIFS($J$4:$J566,$C$4:$C566,$C567),10))</f>
        <v/>
      </c>
      <c r="I567" s="15" t="str">
        <f>IF(OR($D567="",$C567=""),"",ROUND(SUMIFS($K$4:$K566,$C$4:$C566,$C567),8))</f>
        <v/>
      </c>
      <c r="J567" s="16" t="str">
        <f>IF(OR($D567="",$C567=""),"",IF(OR($D567="Buy",$D567="Reward"),SUM($E567),IF(OR($D567="Sell",$D567="Fee"),-SUM($E567),0)))</f>
        <v/>
      </c>
      <c r="K567" s="17" t="str">
        <f>IF(OR($D567="",$C567=""),"",IF($D567="Sell",IF(SUM($H567)&gt;0,-SUM($I567)*IF(SUM($E567)&gt;SUM($H567),SUM($H567),SUM($E567))/SUM($H567),-SUM($I567)),IF(OR($D567="Buy",$D567="Reward"),SUM($F567)+SUM($G567),0)))</f>
        <v/>
      </c>
      <c r="L567" s="17" t="str">
        <f>IF(OR($C567="",$D567&lt;&gt;"Sell"),"",IF(SUM($H567)&gt;0,SUM($F567)-SUM($G567)-SUM($I567)*IF(SUM($E567)&gt;SUM($H567),SUM($H567),SUM($E567))/SUM($H567),""))</f>
        <v/>
      </c>
      <c r="M567" s="20" t="str">
        <f>IF($D567="","",IF($C567="","Missing coin",IF(AND($D567&lt;&gt;"Buy",$D567&lt;&gt;"Sell",$D567&lt;&gt;"Fee",$D567&lt;&gt;"Reward",$D567&lt;&gt;"Transfer"),"Unknown type",IF(SUM($E567)&lt;=0,"Missing quantity",IF(COUNTIF('Portfolio'!$A$9:$A$58,$C567)=0,"Coin missing from the Portfolio tab",IF(AND($D567="Sell",SUM($E567)&gt;SUM($H567)+0.000000000001),"Sale larger than holdings",IF(AND($D567="Fee",SUM($E567)&gt;SUM($H567)+0.000000000001),"Fee larger than holdings",IF(AND(OR($D567="Buy",$D567="Sell"),SUM($F567)&lt;=0),"Missing amount",IF(AND(ISNUMBER($A567),SUM($A567)&lt;MAX($A$4:$A566)),"Date out of chronological order","OK")))))))))</f>
        <v/>
      </c>
    </row>
    <row r="568" spans="1:13" x14ac:dyDescent="0.25">
      <c r="A568" s="21"/>
      <c r="B568" s="13"/>
      <c r="C568" s="13"/>
      <c r="D568" s="13"/>
      <c r="E568" s="22"/>
      <c r="F568" s="14"/>
      <c r="G568" s="14"/>
      <c r="H568" s="16" t="str">
        <f>IF(OR($D568="",$C568=""),"",ROUND(SUMIFS($J$4:$J567,$C$4:$C567,$C568),10))</f>
        <v/>
      </c>
      <c r="I568" s="15" t="str">
        <f>IF(OR($D568="",$C568=""),"",ROUND(SUMIFS($K$4:$K567,$C$4:$C567,$C568),8))</f>
        <v/>
      </c>
      <c r="J568" s="16" t="str">
        <f>IF(OR($D568="",$C568=""),"",IF(OR($D568="Buy",$D568="Reward"),SUM($E568),IF(OR($D568="Sell",$D568="Fee"),-SUM($E568),0)))</f>
        <v/>
      </c>
      <c r="K568" s="17" t="str">
        <f>IF(OR($D568="",$C568=""),"",IF($D568="Sell",IF(SUM($H568)&gt;0,-SUM($I568)*IF(SUM($E568)&gt;SUM($H568),SUM($H568),SUM($E568))/SUM($H568),-SUM($I568)),IF(OR($D568="Buy",$D568="Reward"),SUM($F568)+SUM($G568),0)))</f>
        <v/>
      </c>
      <c r="L568" s="17" t="str">
        <f>IF(OR($C568="",$D568&lt;&gt;"Sell"),"",IF(SUM($H568)&gt;0,SUM($F568)-SUM($G568)-SUM($I568)*IF(SUM($E568)&gt;SUM($H568),SUM($H568),SUM($E568))/SUM($H568),""))</f>
        <v/>
      </c>
      <c r="M568" s="20" t="str">
        <f>IF($D568="","",IF($C568="","Missing coin",IF(AND($D568&lt;&gt;"Buy",$D568&lt;&gt;"Sell",$D568&lt;&gt;"Fee",$D568&lt;&gt;"Reward",$D568&lt;&gt;"Transfer"),"Unknown type",IF(SUM($E568)&lt;=0,"Missing quantity",IF(COUNTIF('Portfolio'!$A$9:$A$58,$C568)=0,"Coin missing from the Portfolio tab",IF(AND($D568="Sell",SUM($E568)&gt;SUM($H568)+0.000000000001),"Sale larger than holdings",IF(AND($D568="Fee",SUM($E568)&gt;SUM($H568)+0.000000000001),"Fee larger than holdings",IF(AND(OR($D568="Buy",$D568="Sell"),SUM($F568)&lt;=0),"Missing amount",IF(AND(ISNUMBER($A568),SUM($A568)&lt;MAX($A$4:$A567)),"Date out of chronological order","OK")))))))))</f>
        <v/>
      </c>
    </row>
    <row r="569" spans="1:13" x14ac:dyDescent="0.25">
      <c r="A569" s="21"/>
      <c r="B569" s="13"/>
      <c r="C569" s="13"/>
      <c r="D569" s="13"/>
      <c r="E569" s="22"/>
      <c r="F569" s="14"/>
      <c r="G569" s="14"/>
      <c r="H569" s="16" t="str">
        <f>IF(OR($D569="",$C569=""),"",ROUND(SUMIFS($J$4:$J568,$C$4:$C568,$C569),10))</f>
        <v/>
      </c>
      <c r="I569" s="15" t="str">
        <f>IF(OR($D569="",$C569=""),"",ROUND(SUMIFS($K$4:$K568,$C$4:$C568,$C569),8))</f>
        <v/>
      </c>
      <c r="J569" s="16" t="str">
        <f>IF(OR($D569="",$C569=""),"",IF(OR($D569="Buy",$D569="Reward"),SUM($E569),IF(OR($D569="Sell",$D569="Fee"),-SUM($E569),0)))</f>
        <v/>
      </c>
      <c r="K569" s="17" t="str">
        <f>IF(OR($D569="",$C569=""),"",IF($D569="Sell",IF(SUM($H569)&gt;0,-SUM($I569)*IF(SUM($E569)&gt;SUM($H569),SUM($H569),SUM($E569))/SUM($H569),-SUM($I569)),IF(OR($D569="Buy",$D569="Reward"),SUM($F569)+SUM($G569),0)))</f>
        <v/>
      </c>
      <c r="L569" s="17" t="str">
        <f>IF(OR($C569="",$D569&lt;&gt;"Sell"),"",IF(SUM($H569)&gt;0,SUM($F569)-SUM($G569)-SUM($I569)*IF(SUM($E569)&gt;SUM($H569),SUM($H569),SUM($E569))/SUM($H569),""))</f>
        <v/>
      </c>
      <c r="M569" s="20" t="str">
        <f>IF($D569="","",IF($C569="","Missing coin",IF(AND($D569&lt;&gt;"Buy",$D569&lt;&gt;"Sell",$D569&lt;&gt;"Fee",$D569&lt;&gt;"Reward",$D569&lt;&gt;"Transfer"),"Unknown type",IF(SUM($E569)&lt;=0,"Missing quantity",IF(COUNTIF('Portfolio'!$A$9:$A$58,$C569)=0,"Coin missing from the Portfolio tab",IF(AND($D569="Sell",SUM($E569)&gt;SUM($H569)+0.000000000001),"Sale larger than holdings",IF(AND($D569="Fee",SUM($E569)&gt;SUM($H569)+0.000000000001),"Fee larger than holdings",IF(AND(OR($D569="Buy",$D569="Sell"),SUM($F569)&lt;=0),"Missing amount",IF(AND(ISNUMBER($A569),SUM($A569)&lt;MAX($A$4:$A568)),"Date out of chronological order","OK")))))))))</f>
        <v/>
      </c>
    </row>
    <row r="570" spans="1:13" x14ac:dyDescent="0.25">
      <c r="A570" s="21"/>
      <c r="B570" s="13"/>
      <c r="C570" s="13"/>
      <c r="D570" s="13"/>
      <c r="E570" s="22"/>
      <c r="F570" s="14"/>
      <c r="G570" s="14"/>
      <c r="H570" s="16" t="str">
        <f>IF(OR($D570="",$C570=""),"",ROUND(SUMIFS($J$4:$J569,$C$4:$C569,$C570),10))</f>
        <v/>
      </c>
      <c r="I570" s="15" t="str">
        <f>IF(OR($D570="",$C570=""),"",ROUND(SUMIFS($K$4:$K569,$C$4:$C569,$C570),8))</f>
        <v/>
      </c>
      <c r="J570" s="16" t="str">
        <f>IF(OR($D570="",$C570=""),"",IF(OR($D570="Buy",$D570="Reward"),SUM($E570),IF(OR($D570="Sell",$D570="Fee"),-SUM($E570),0)))</f>
        <v/>
      </c>
      <c r="K570" s="17" t="str">
        <f>IF(OR($D570="",$C570=""),"",IF($D570="Sell",IF(SUM($H570)&gt;0,-SUM($I570)*IF(SUM($E570)&gt;SUM($H570),SUM($H570),SUM($E570))/SUM($H570),-SUM($I570)),IF(OR($D570="Buy",$D570="Reward"),SUM($F570)+SUM($G570),0)))</f>
        <v/>
      </c>
      <c r="L570" s="17" t="str">
        <f>IF(OR($C570="",$D570&lt;&gt;"Sell"),"",IF(SUM($H570)&gt;0,SUM($F570)-SUM($G570)-SUM($I570)*IF(SUM($E570)&gt;SUM($H570),SUM($H570),SUM($E570))/SUM($H570),""))</f>
        <v/>
      </c>
      <c r="M570" s="20" t="str">
        <f>IF($D570="","",IF($C570="","Missing coin",IF(AND($D570&lt;&gt;"Buy",$D570&lt;&gt;"Sell",$D570&lt;&gt;"Fee",$D570&lt;&gt;"Reward",$D570&lt;&gt;"Transfer"),"Unknown type",IF(SUM($E570)&lt;=0,"Missing quantity",IF(COUNTIF('Portfolio'!$A$9:$A$58,$C570)=0,"Coin missing from the Portfolio tab",IF(AND($D570="Sell",SUM($E570)&gt;SUM($H570)+0.000000000001),"Sale larger than holdings",IF(AND($D570="Fee",SUM($E570)&gt;SUM($H570)+0.000000000001),"Fee larger than holdings",IF(AND(OR($D570="Buy",$D570="Sell"),SUM($F570)&lt;=0),"Missing amount",IF(AND(ISNUMBER($A570),SUM($A570)&lt;MAX($A$4:$A569)),"Date out of chronological order","OK")))))))))</f>
        <v/>
      </c>
    </row>
    <row r="571" spans="1:13" x14ac:dyDescent="0.25">
      <c r="A571" s="21"/>
      <c r="B571" s="13"/>
      <c r="C571" s="13"/>
      <c r="D571" s="13"/>
      <c r="E571" s="22"/>
      <c r="F571" s="14"/>
      <c r="G571" s="14"/>
      <c r="H571" s="16" t="str">
        <f>IF(OR($D571="",$C571=""),"",ROUND(SUMIFS($J$4:$J570,$C$4:$C570,$C571),10))</f>
        <v/>
      </c>
      <c r="I571" s="15" t="str">
        <f>IF(OR($D571="",$C571=""),"",ROUND(SUMIFS($K$4:$K570,$C$4:$C570,$C571),8))</f>
        <v/>
      </c>
      <c r="J571" s="16" t="str">
        <f>IF(OR($D571="",$C571=""),"",IF(OR($D571="Buy",$D571="Reward"),SUM($E571),IF(OR($D571="Sell",$D571="Fee"),-SUM($E571),0)))</f>
        <v/>
      </c>
      <c r="K571" s="17" t="str">
        <f>IF(OR($D571="",$C571=""),"",IF($D571="Sell",IF(SUM($H571)&gt;0,-SUM($I571)*IF(SUM($E571)&gt;SUM($H571),SUM($H571),SUM($E571))/SUM($H571),-SUM($I571)),IF(OR($D571="Buy",$D571="Reward"),SUM($F571)+SUM($G571),0)))</f>
        <v/>
      </c>
      <c r="L571" s="17" t="str">
        <f>IF(OR($C571="",$D571&lt;&gt;"Sell"),"",IF(SUM($H571)&gt;0,SUM($F571)-SUM($G571)-SUM($I571)*IF(SUM($E571)&gt;SUM($H571),SUM($H571),SUM($E571))/SUM($H571),""))</f>
        <v/>
      </c>
      <c r="M571" s="20" t="str">
        <f>IF($D571="","",IF($C571="","Missing coin",IF(AND($D571&lt;&gt;"Buy",$D571&lt;&gt;"Sell",$D571&lt;&gt;"Fee",$D571&lt;&gt;"Reward",$D571&lt;&gt;"Transfer"),"Unknown type",IF(SUM($E571)&lt;=0,"Missing quantity",IF(COUNTIF('Portfolio'!$A$9:$A$58,$C571)=0,"Coin missing from the Portfolio tab",IF(AND($D571="Sell",SUM($E571)&gt;SUM($H571)+0.000000000001),"Sale larger than holdings",IF(AND($D571="Fee",SUM($E571)&gt;SUM($H571)+0.000000000001),"Fee larger than holdings",IF(AND(OR($D571="Buy",$D571="Sell"),SUM($F571)&lt;=0),"Missing amount",IF(AND(ISNUMBER($A571),SUM($A571)&lt;MAX($A$4:$A570)),"Date out of chronological order","OK")))))))))</f>
        <v/>
      </c>
    </row>
    <row r="572" spans="1:13" x14ac:dyDescent="0.25">
      <c r="A572" s="21"/>
      <c r="B572" s="13"/>
      <c r="C572" s="13"/>
      <c r="D572" s="13"/>
      <c r="E572" s="22"/>
      <c r="F572" s="14"/>
      <c r="G572" s="14"/>
      <c r="H572" s="16" t="str">
        <f>IF(OR($D572="",$C572=""),"",ROUND(SUMIFS($J$4:$J571,$C$4:$C571,$C572),10))</f>
        <v/>
      </c>
      <c r="I572" s="15" t="str">
        <f>IF(OR($D572="",$C572=""),"",ROUND(SUMIFS($K$4:$K571,$C$4:$C571,$C572),8))</f>
        <v/>
      </c>
      <c r="J572" s="16" t="str">
        <f>IF(OR($D572="",$C572=""),"",IF(OR($D572="Buy",$D572="Reward"),SUM($E572),IF(OR($D572="Sell",$D572="Fee"),-SUM($E572),0)))</f>
        <v/>
      </c>
      <c r="K572" s="17" t="str">
        <f>IF(OR($D572="",$C572=""),"",IF($D572="Sell",IF(SUM($H572)&gt;0,-SUM($I572)*IF(SUM($E572)&gt;SUM($H572),SUM($H572),SUM($E572))/SUM($H572),-SUM($I572)),IF(OR($D572="Buy",$D572="Reward"),SUM($F572)+SUM($G572),0)))</f>
        <v/>
      </c>
      <c r="L572" s="17" t="str">
        <f>IF(OR($C572="",$D572&lt;&gt;"Sell"),"",IF(SUM($H572)&gt;0,SUM($F572)-SUM($G572)-SUM($I572)*IF(SUM($E572)&gt;SUM($H572),SUM($H572),SUM($E572))/SUM($H572),""))</f>
        <v/>
      </c>
      <c r="M572" s="20" t="str">
        <f>IF($D572="","",IF($C572="","Missing coin",IF(AND($D572&lt;&gt;"Buy",$D572&lt;&gt;"Sell",$D572&lt;&gt;"Fee",$D572&lt;&gt;"Reward",$D572&lt;&gt;"Transfer"),"Unknown type",IF(SUM($E572)&lt;=0,"Missing quantity",IF(COUNTIF('Portfolio'!$A$9:$A$58,$C572)=0,"Coin missing from the Portfolio tab",IF(AND($D572="Sell",SUM($E572)&gt;SUM($H572)+0.000000000001),"Sale larger than holdings",IF(AND($D572="Fee",SUM($E572)&gt;SUM($H572)+0.000000000001),"Fee larger than holdings",IF(AND(OR($D572="Buy",$D572="Sell"),SUM($F572)&lt;=0),"Missing amount",IF(AND(ISNUMBER($A572),SUM($A572)&lt;MAX($A$4:$A571)),"Date out of chronological order","OK")))))))))</f>
        <v/>
      </c>
    </row>
    <row r="573" spans="1:13" x14ac:dyDescent="0.25">
      <c r="A573" s="21"/>
      <c r="B573" s="13"/>
      <c r="C573" s="13"/>
      <c r="D573" s="13"/>
      <c r="E573" s="22"/>
      <c r="F573" s="14"/>
      <c r="G573" s="14"/>
      <c r="H573" s="16" t="str">
        <f>IF(OR($D573="",$C573=""),"",ROUND(SUMIFS($J$4:$J572,$C$4:$C572,$C573),10))</f>
        <v/>
      </c>
      <c r="I573" s="15" t="str">
        <f>IF(OR($D573="",$C573=""),"",ROUND(SUMIFS($K$4:$K572,$C$4:$C572,$C573),8))</f>
        <v/>
      </c>
      <c r="J573" s="16" t="str">
        <f>IF(OR($D573="",$C573=""),"",IF(OR($D573="Buy",$D573="Reward"),SUM($E573),IF(OR($D573="Sell",$D573="Fee"),-SUM($E573),0)))</f>
        <v/>
      </c>
      <c r="K573" s="17" t="str">
        <f>IF(OR($D573="",$C573=""),"",IF($D573="Sell",IF(SUM($H573)&gt;0,-SUM($I573)*IF(SUM($E573)&gt;SUM($H573),SUM($H573),SUM($E573))/SUM($H573),-SUM($I573)),IF(OR($D573="Buy",$D573="Reward"),SUM($F573)+SUM($G573),0)))</f>
        <v/>
      </c>
      <c r="L573" s="17" t="str">
        <f>IF(OR($C573="",$D573&lt;&gt;"Sell"),"",IF(SUM($H573)&gt;0,SUM($F573)-SUM($G573)-SUM($I573)*IF(SUM($E573)&gt;SUM($H573),SUM($H573),SUM($E573))/SUM($H573),""))</f>
        <v/>
      </c>
      <c r="M573" s="20" t="str">
        <f>IF($D573="","",IF($C573="","Missing coin",IF(AND($D573&lt;&gt;"Buy",$D573&lt;&gt;"Sell",$D573&lt;&gt;"Fee",$D573&lt;&gt;"Reward",$D573&lt;&gt;"Transfer"),"Unknown type",IF(SUM($E573)&lt;=0,"Missing quantity",IF(COUNTIF('Portfolio'!$A$9:$A$58,$C573)=0,"Coin missing from the Portfolio tab",IF(AND($D573="Sell",SUM($E573)&gt;SUM($H573)+0.000000000001),"Sale larger than holdings",IF(AND($D573="Fee",SUM($E573)&gt;SUM($H573)+0.000000000001),"Fee larger than holdings",IF(AND(OR($D573="Buy",$D573="Sell"),SUM($F573)&lt;=0),"Missing amount",IF(AND(ISNUMBER($A573),SUM($A573)&lt;MAX($A$4:$A572)),"Date out of chronological order","OK")))))))))</f>
        <v/>
      </c>
    </row>
    <row r="574" spans="1:13" x14ac:dyDescent="0.25">
      <c r="A574" s="21"/>
      <c r="B574" s="13"/>
      <c r="C574" s="13"/>
      <c r="D574" s="13"/>
      <c r="E574" s="22"/>
      <c r="F574" s="14"/>
      <c r="G574" s="14"/>
      <c r="H574" s="16" t="str">
        <f>IF(OR($D574="",$C574=""),"",ROUND(SUMIFS($J$4:$J573,$C$4:$C573,$C574),10))</f>
        <v/>
      </c>
      <c r="I574" s="15" t="str">
        <f>IF(OR($D574="",$C574=""),"",ROUND(SUMIFS($K$4:$K573,$C$4:$C573,$C574),8))</f>
        <v/>
      </c>
      <c r="J574" s="16" t="str">
        <f>IF(OR($D574="",$C574=""),"",IF(OR($D574="Buy",$D574="Reward"),SUM($E574),IF(OR($D574="Sell",$D574="Fee"),-SUM($E574),0)))</f>
        <v/>
      </c>
      <c r="K574" s="17" t="str">
        <f>IF(OR($D574="",$C574=""),"",IF($D574="Sell",IF(SUM($H574)&gt;0,-SUM($I574)*IF(SUM($E574)&gt;SUM($H574),SUM($H574),SUM($E574))/SUM($H574),-SUM($I574)),IF(OR($D574="Buy",$D574="Reward"),SUM($F574)+SUM($G574),0)))</f>
        <v/>
      </c>
      <c r="L574" s="17" t="str">
        <f>IF(OR($C574="",$D574&lt;&gt;"Sell"),"",IF(SUM($H574)&gt;0,SUM($F574)-SUM($G574)-SUM($I574)*IF(SUM($E574)&gt;SUM($H574),SUM($H574),SUM($E574))/SUM($H574),""))</f>
        <v/>
      </c>
      <c r="M574" s="20" t="str">
        <f>IF($D574="","",IF($C574="","Missing coin",IF(AND($D574&lt;&gt;"Buy",$D574&lt;&gt;"Sell",$D574&lt;&gt;"Fee",$D574&lt;&gt;"Reward",$D574&lt;&gt;"Transfer"),"Unknown type",IF(SUM($E574)&lt;=0,"Missing quantity",IF(COUNTIF('Portfolio'!$A$9:$A$58,$C574)=0,"Coin missing from the Portfolio tab",IF(AND($D574="Sell",SUM($E574)&gt;SUM($H574)+0.000000000001),"Sale larger than holdings",IF(AND($D574="Fee",SUM($E574)&gt;SUM($H574)+0.000000000001),"Fee larger than holdings",IF(AND(OR($D574="Buy",$D574="Sell"),SUM($F574)&lt;=0),"Missing amount",IF(AND(ISNUMBER($A574),SUM($A574)&lt;MAX($A$4:$A573)),"Date out of chronological order","OK")))))))))</f>
        <v/>
      </c>
    </row>
    <row r="575" spans="1:13" x14ac:dyDescent="0.25">
      <c r="A575" s="21"/>
      <c r="B575" s="13"/>
      <c r="C575" s="13"/>
      <c r="D575" s="13"/>
      <c r="E575" s="22"/>
      <c r="F575" s="14"/>
      <c r="G575" s="14"/>
      <c r="H575" s="16" t="str">
        <f>IF(OR($D575="",$C575=""),"",ROUND(SUMIFS($J$4:$J574,$C$4:$C574,$C575),10))</f>
        <v/>
      </c>
      <c r="I575" s="15" t="str">
        <f>IF(OR($D575="",$C575=""),"",ROUND(SUMIFS($K$4:$K574,$C$4:$C574,$C575),8))</f>
        <v/>
      </c>
      <c r="J575" s="16" t="str">
        <f>IF(OR($D575="",$C575=""),"",IF(OR($D575="Buy",$D575="Reward"),SUM($E575),IF(OR($D575="Sell",$D575="Fee"),-SUM($E575),0)))</f>
        <v/>
      </c>
      <c r="K575" s="17" t="str">
        <f>IF(OR($D575="",$C575=""),"",IF($D575="Sell",IF(SUM($H575)&gt;0,-SUM($I575)*IF(SUM($E575)&gt;SUM($H575),SUM($H575),SUM($E575))/SUM($H575),-SUM($I575)),IF(OR($D575="Buy",$D575="Reward"),SUM($F575)+SUM($G575),0)))</f>
        <v/>
      </c>
      <c r="L575" s="17" t="str">
        <f>IF(OR($C575="",$D575&lt;&gt;"Sell"),"",IF(SUM($H575)&gt;0,SUM($F575)-SUM($G575)-SUM($I575)*IF(SUM($E575)&gt;SUM($H575),SUM($H575),SUM($E575))/SUM($H575),""))</f>
        <v/>
      </c>
      <c r="M575" s="20" t="str">
        <f>IF($D575="","",IF($C575="","Missing coin",IF(AND($D575&lt;&gt;"Buy",$D575&lt;&gt;"Sell",$D575&lt;&gt;"Fee",$D575&lt;&gt;"Reward",$D575&lt;&gt;"Transfer"),"Unknown type",IF(SUM($E575)&lt;=0,"Missing quantity",IF(COUNTIF('Portfolio'!$A$9:$A$58,$C575)=0,"Coin missing from the Portfolio tab",IF(AND($D575="Sell",SUM($E575)&gt;SUM($H575)+0.000000000001),"Sale larger than holdings",IF(AND($D575="Fee",SUM($E575)&gt;SUM($H575)+0.000000000001),"Fee larger than holdings",IF(AND(OR($D575="Buy",$D575="Sell"),SUM($F575)&lt;=0),"Missing amount",IF(AND(ISNUMBER($A575),SUM($A575)&lt;MAX($A$4:$A574)),"Date out of chronological order","OK")))))))))</f>
        <v/>
      </c>
    </row>
    <row r="576" spans="1:13" x14ac:dyDescent="0.25">
      <c r="A576" s="21"/>
      <c r="B576" s="13"/>
      <c r="C576" s="13"/>
      <c r="D576" s="13"/>
      <c r="E576" s="22"/>
      <c r="F576" s="14"/>
      <c r="G576" s="14"/>
      <c r="H576" s="16" t="str">
        <f>IF(OR($D576="",$C576=""),"",ROUND(SUMIFS($J$4:$J575,$C$4:$C575,$C576),10))</f>
        <v/>
      </c>
      <c r="I576" s="15" t="str">
        <f>IF(OR($D576="",$C576=""),"",ROUND(SUMIFS($K$4:$K575,$C$4:$C575,$C576),8))</f>
        <v/>
      </c>
      <c r="J576" s="16" t="str">
        <f>IF(OR($D576="",$C576=""),"",IF(OR($D576="Buy",$D576="Reward"),SUM($E576),IF(OR($D576="Sell",$D576="Fee"),-SUM($E576),0)))</f>
        <v/>
      </c>
      <c r="K576" s="17" t="str">
        <f>IF(OR($D576="",$C576=""),"",IF($D576="Sell",IF(SUM($H576)&gt;0,-SUM($I576)*IF(SUM($E576)&gt;SUM($H576),SUM($H576),SUM($E576))/SUM($H576),-SUM($I576)),IF(OR($D576="Buy",$D576="Reward"),SUM($F576)+SUM($G576),0)))</f>
        <v/>
      </c>
      <c r="L576" s="17" t="str">
        <f>IF(OR($C576="",$D576&lt;&gt;"Sell"),"",IF(SUM($H576)&gt;0,SUM($F576)-SUM($G576)-SUM($I576)*IF(SUM($E576)&gt;SUM($H576),SUM($H576),SUM($E576))/SUM($H576),""))</f>
        <v/>
      </c>
      <c r="M576" s="20" t="str">
        <f>IF($D576="","",IF($C576="","Missing coin",IF(AND($D576&lt;&gt;"Buy",$D576&lt;&gt;"Sell",$D576&lt;&gt;"Fee",$D576&lt;&gt;"Reward",$D576&lt;&gt;"Transfer"),"Unknown type",IF(SUM($E576)&lt;=0,"Missing quantity",IF(COUNTIF('Portfolio'!$A$9:$A$58,$C576)=0,"Coin missing from the Portfolio tab",IF(AND($D576="Sell",SUM($E576)&gt;SUM($H576)+0.000000000001),"Sale larger than holdings",IF(AND($D576="Fee",SUM($E576)&gt;SUM($H576)+0.000000000001),"Fee larger than holdings",IF(AND(OR($D576="Buy",$D576="Sell"),SUM($F576)&lt;=0),"Missing amount",IF(AND(ISNUMBER($A576),SUM($A576)&lt;MAX($A$4:$A575)),"Date out of chronological order","OK")))))))))</f>
        <v/>
      </c>
    </row>
    <row r="577" spans="1:13" x14ac:dyDescent="0.25">
      <c r="A577" s="21"/>
      <c r="B577" s="13"/>
      <c r="C577" s="13"/>
      <c r="D577" s="13"/>
      <c r="E577" s="22"/>
      <c r="F577" s="14"/>
      <c r="G577" s="14"/>
      <c r="H577" s="16" t="str">
        <f>IF(OR($D577="",$C577=""),"",ROUND(SUMIFS($J$4:$J576,$C$4:$C576,$C577),10))</f>
        <v/>
      </c>
      <c r="I577" s="15" t="str">
        <f>IF(OR($D577="",$C577=""),"",ROUND(SUMIFS($K$4:$K576,$C$4:$C576,$C577),8))</f>
        <v/>
      </c>
      <c r="J577" s="16" t="str">
        <f>IF(OR($D577="",$C577=""),"",IF(OR($D577="Buy",$D577="Reward"),SUM($E577),IF(OR($D577="Sell",$D577="Fee"),-SUM($E577),0)))</f>
        <v/>
      </c>
      <c r="K577" s="17" t="str">
        <f>IF(OR($D577="",$C577=""),"",IF($D577="Sell",IF(SUM($H577)&gt;0,-SUM($I577)*IF(SUM($E577)&gt;SUM($H577),SUM($H577),SUM($E577))/SUM($H577),-SUM($I577)),IF(OR($D577="Buy",$D577="Reward"),SUM($F577)+SUM($G577),0)))</f>
        <v/>
      </c>
      <c r="L577" s="17" t="str">
        <f>IF(OR($C577="",$D577&lt;&gt;"Sell"),"",IF(SUM($H577)&gt;0,SUM($F577)-SUM($G577)-SUM($I577)*IF(SUM($E577)&gt;SUM($H577),SUM($H577),SUM($E577))/SUM($H577),""))</f>
        <v/>
      </c>
      <c r="M577" s="20" t="str">
        <f>IF($D577="","",IF($C577="","Missing coin",IF(AND($D577&lt;&gt;"Buy",$D577&lt;&gt;"Sell",$D577&lt;&gt;"Fee",$D577&lt;&gt;"Reward",$D577&lt;&gt;"Transfer"),"Unknown type",IF(SUM($E577)&lt;=0,"Missing quantity",IF(COUNTIF('Portfolio'!$A$9:$A$58,$C577)=0,"Coin missing from the Portfolio tab",IF(AND($D577="Sell",SUM($E577)&gt;SUM($H577)+0.000000000001),"Sale larger than holdings",IF(AND($D577="Fee",SUM($E577)&gt;SUM($H577)+0.000000000001),"Fee larger than holdings",IF(AND(OR($D577="Buy",$D577="Sell"),SUM($F577)&lt;=0),"Missing amount",IF(AND(ISNUMBER($A577),SUM($A577)&lt;MAX($A$4:$A576)),"Date out of chronological order","OK")))))))))</f>
        <v/>
      </c>
    </row>
    <row r="578" spans="1:13" x14ac:dyDescent="0.25">
      <c r="A578" s="21"/>
      <c r="B578" s="13"/>
      <c r="C578" s="13"/>
      <c r="D578" s="13"/>
      <c r="E578" s="22"/>
      <c r="F578" s="14"/>
      <c r="G578" s="14"/>
      <c r="H578" s="16" t="str">
        <f>IF(OR($D578="",$C578=""),"",ROUND(SUMIFS($J$4:$J577,$C$4:$C577,$C578),10))</f>
        <v/>
      </c>
      <c r="I578" s="15" t="str">
        <f>IF(OR($D578="",$C578=""),"",ROUND(SUMIFS($K$4:$K577,$C$4:$C577,$C578),8))</f>
        <v/>
      </c>
      <c r="J578" s="16" t="str">
        <f>IF(OR($D578="",$C578=""),"",IF(OR($D578="Buy",$D578="Reward"),SUM($E578),IF(OR($D578="Sell",$D578="Fee"),-SUM($E578),0)))</f>
        <v/>
      </c>
      <c r="K578" s="17" t="str">
        <f>IF(OR($D578="",$C578=""),"",IF($D578="Sell",IF(SUM($H578)&gt;0,-SUM($I578)*IF(SUM($E578)&gt;SUM($H578),SUM($H578),SUM($E578))/SUM($H578),-SUM($I578)),IF(OR($D578="Buy",$D578="Reward"),SUM($F578)+SUM($G578),0)))</f>
        <v/>
      </c>
      <c r="L578" s="17" t="str">
        <f>IF(OR($C578="",$D578&lt;&gt;"Sell"),"",IF(SUM($H578)&gt;0,SUM($F578)-SUM($G578)-SUM($I578)*IF(SUM($E578)&gt;SUM($H578),SUM($H578),SUM($E578))/SUM($H578),""))</f>
        <v/>
      </c>
      <c r="M578" s="20" t="str">
        <f>IF($D578="","",IF($C578="","Missing coin",IF(AND($D578&lt;&gt;"Buy",$D578&lt;&gt;"Sell",$D578&lt;&gt;"Fee",$D578&lt;&gt;"Reward",$D578&lt;&gt;"Transfer"),"Unknown type",IF(SUM($E578)&lt;=0,"Missing quantity",IF(COUNTIF('Portfolio'!$A$9:$A$58,$C578)=0,"Coin missing from the Portfolio tab",IF(AND($D578="Sell",SUM($E578)&gt;SUM($H578)+0.000000000001),"Sale larger than holdings",IF(AND($D578="Fee",SUM($E578)&gt;SUM($H578)+0.000000000001),"Fee larger than holdings",IF(AND(OR($D578="Buy",$D578="Sell"),SUM($F578)&lt;=0),"Missing amount",IF(AND(ISNUMBER($A578),SUM($A578)&lt;MAX($A$4:$A577)),"Date out of chronological order","OK")))))))))</f>
        <v/>
      </c>
    </row>
    <row r="579" spans="1:13" x14ac:dyDescent="0.25">
      <c r="A579" s="21"/>
      <c r="B579" s="13"/>
      <c r="C579" s="13"/>
      <c r="D579" s="13"/>
      <c r="E579" s="22"/>
      <c r="F579" s="14"/>
      <c r="G579" s="14"/>
      <c r="H579" s="16" t="str">
        <f>IF(OR($D579="",$C579=""),"",ROUND(SUMIFS($J$4:$J578,$C$4:$C578,$C579),10))</f>
        <v/>
      </c>
      <c r="I579" s="15" t="str">
        <f>IF(OR($D579="",$C579=""),"",ROUND(SUMIFS($K$4:$K578,$C$4:$C578,$C579),8))</f>
        <v/>
      </c>
      <c r="J579" s="16" t="str">
        <f>IF(OR($D579="",$C579=""),"",IF(OR($D579="Buy",$D579="Reward"),SUM($E579),IF(OR($D579="Sell",$D579="Fee"),-SUM($E579),0)))</f>
        <v/>
      </c>
      <c r="K579" s="17" t="str">
        <f>IF(OR($D579="",$C579=""),"",IF($D579="Sell",IF(SUM($H579)&gt;0,-SUM($I579)*IF(SUM($E579)&gt;SUM($H579),SUM($H579),SUM($E579))/SUM($H579),-SUM($I579)),IF(OR($D579="Buy",$D579="Reward"),SUM($F579)+SUM($G579),0)))</f>
        <v/>
      </c>
      <c r="L579" s="17" t="str">
        <f>IF(OR($C579="",$D579&lt;&gt;"Sell"),"",IF(SUM($H579)&gt;0,SUM($F579)-SUM($G579)-SUM($I579)*IF(SUM($E579)&gt;SUM($H579),SUM($H579),SUM($E579))/SUM($H579),""))</f>
        <v/>
      </c>
      <c r="M579" s="20" t="str">
        <f>IF($D579="","",IF($C579="","Missing coin",IF(AND($D579&lt;&gt;"Buy",$D579&lt;&gt;"Sell",$D579&lt;&gt;"Fee",$D579&lt;&gt;"Reward",$D579&lt;&gt;"Transfer"),"Unknown type",IF(SUM($E579)&lt;=0,"Missing quantity",IF(COUNTIF('Portfolio'!$A$9:$A$58,$C579)=0,"Coin missing from the Portfolio tab",IF(AND($D579="Sell",SUM($E579)&gt;SUM($H579)+0.000000000001),"Sale larger than holdings",IF(AND($D579="Fee",SUM($E579)&gt;SUM($H579)+0.000000000001),"Fee larger than holdings",IF(AND(OR($D579="Buy",$D579="Sell"),SUM($F579)&lt;=0),"Missing amount",IF(AND(ISNUMBER($A579),SUM($A579)&lt;MAX($A$4:$A578)),"Date out of chronological order","OK")))))))))</f>
        <v/>
      </c>
    </row>
    <row r="580" spans="1:13" x14ac:dyDescent="0.25">
      <c r="A580" s="21"/>
      <c r="B580" s="13"/>
      <c r="C580" s="13"/>
      <c r="D580" s="13"/>
      <c r="E580" s="22"/>
      <c r="F580" s="14"/>
      <c r="G580" s="14"/>
      <c r="H580" s="16" t="str">
        <f>IF(OR($D580="",$C580=""),"",ROUND(SUMIFS($J$4:$J579,$C$4:$C579,$C580),10))</f>
        <v/>
      </c>
      <c r="I580" s="15" t="str">
        <f>IF(OR($D580="",$C580=""),"",ROUND(SUMIFS($K$4:$K579,$C$4:$C579,$C580),8))</f>
        <v/>
      </c>
      <c r="J580" s="16" t="str">
        <f>IF(OR($D580="",$C580=""),"",IF(OR($D580="Buy",$D580="Reward"),SUM($E580),IF(OR($D580="Sell",$D580="Fee"),-SUM($E580),0)))</f>
        <v/>
      </c>
      <c r="K580" s="17" t="str">
        <f>IF(OR($D580="",$C580=""),"",IF($D580="Sell",IF(SUM($H580)&gt;0,-SUM($I580)*IF(SUM($E580)&gt;SUM($H580),SUM($H580),SUM($E580))/SUM($H580),-SUM($I580)),IF(OR($D580="Buy",$D580="Reward"),SUM($F580)+SUM($G580),0)))</f>
        <v/>
      </c>
      <c r="L580" s="17" t="str">
        <f>IF(OR($C580="",$D580&lt;&gt;"Sell"),"",IF(SUM($H580)&gt;0,SUM($F580)-SUM($G580)-SUM($I580)*IF(SUM($E580)&gt;SUM($H580),SUM($H580),SUM($E580))/SUM($H580),""))</f>
        <v/>
      </c>
      <c r="M580" s="20" t="str">
        <f>IF($D580="","",IF($C580="","Missing coin",IF(AND($D580&lt;&gt;"Buy",$D580&lt;&gt;"Sell",$D580&lt;&gt;"Fee",$D580&lt;&gt;"Reward",$D580&lt;&gt;"Transfer"),"Unknown type",IF(SUM($E580)&lt;=0,"Missing quantity",IF(COUNTIF('Portfolio'!$A$9:$A$58,$C580)=0,"Coin missing from the Portfolio tab",IF(AND($D580="Sell",SUM($E580)&gt;SUM($H580)+0.000000000001),"Sale larger than holdings",IF(AND($D580="Fee",SUM($E580)&gt;SUM($H580)+0.000000000001),"Fee larger than holdings",IF(AND(OR($D580="Buy",$D580="Sell"),SUM($F580)&lt;=0),"Missing amount",IF(AND(ISNUMBER($A580),SUM($A580)&lt;MAX($A$4:$A579)),"Date out of chronological order","OK")))))))))</f>
        <v/>
      </c>
    </row>
    <row r="581" spans="1:13" x14ac:dyDescent="0.25">
      <c r="A581" s="21"/>
      <c r="B581" s="13"/>
      <c r="C581" s="13"/>
      <c r="D581" s="13"/>
      <c r="E581" s="22"/>
      <c r="F581" s="14"/>
      <c r="G581" s="14"/>
      <c r="H581" s="16" t="str">
        <f>IF(OR($D581="",$C581=""),"",ROUND(SUMIFS($J$4:$J580,$C$4:$C580,$C581),10))</f>
        <v/>
      </c>
      <c r="I581" s="15" t="str">
        <f>IF(OR($D581="",$C581=""),"",ROUND(SUMIFS($K$4:$K580,$C$4:$C580,$C581),8))</f>
        <v/>
      </c>
      <c r="J581" s="16" t="str">
        <f>IF(OR($D581="",$C581=""),"",IF(OR($D581="Buy",$D581="Reward"),SUM($E581),IF(OR($D581="Sell",$D581="Fee"),-SUM($E581),0)))</f>
        <v/>
      </c>
      <c r="K581" s="17" t="str">
        <f>IF(OR($D581="",$C581=""),"",IF($D581="Sell",IF(SUM($H581)&gt;0,-SUM($I581)*IF(SUM($E581)&gt;SUM($H581),SUM($H581),SUM($E581))/SUM($H581),-SUM($I581)),IF(OR($D581="Buy",$D581="Reward"),SUM($F581)+SUM($G581),0)))</f>
        <v/>
      </c>
      <c r="L581" s="17" t="str">
        <f>IF(OR($C581="",$D581&lt;&gt;"Sell"),"",IF(SUM($H581)&gt;0,SUM($F581)-SUM($G581)-SUM($I581)*IF(SUM($E581)&gt;SUM($H581),SUM($H581),SUM($E581))/SUM($H581),""))</f>
        <v/>
      </c>
      <c r="M581" s="20" t="str">
        <f>IF($D581="","",IF($C581="","Missing coin",IF(AND($D581&lt;&gt;"Buy",$D581&lt;&gt;"Sell",$D581&lt;&gt;"Fee",$D581&lt;&gt;"Reward",$D581&lt;&gt;"Transfer"),"Unknown type",IF(SUM($E581)&lt;=0,"Missing quantity",IF(COUNTIF('Portfolio'!$A$9:$A$58,$C581)=0,"Coin missing from the Portfolio tab",IF(AND($D581="Sell",SUM($E581)&gt;SUM($H581)+0.000000000001),"Sale larger than holdings",IF(AND($D581="Fee",SUM($E581)&gt;SUM($H581)+0.000000000001),"Fee larger than holdings",IF(AND(OR($D581="Buy",$D581="Sell"),SUM($F581)&lt;=0),"Missing amount",IF(AND(ISNUMBER($A581),SUM($A581)&lt;MAX($A$4:$A580)),"Date out of chronological order","OK")))))))))</f>
        <v/>
      </c>
    </row>
    <row r="582" spans="1:13" x14ac:dyDescent="0.25">
      <c r="A582" s="21"/>
      <c r="B582" s="13"/>
      <c r="C582" s="13"/>
      <c r="D582" s="13"/>
      <c r="E582" s="22"/>
      <c r="F582" s="14"/>
      <c r="G582" s="14"/>
      <c r="H582" s="16" t="str">
        <f>IF(OR($D582="",$C582=""),"",ROUND(SUMIFS($J$4:$J581,$C$4:$C581,$C582),10))</f>
        <v/>
      </c>
      <c r="I582" s="15" t="str">
        <f>IF(OR($D582="",$C582=""),"",ROUND(SUMIFS($K$4:$K581,$C$4:$C581,$C582),8))</f>
        <v/>
      </c>
      <c r="J582" s="16" t="str">
        <f>IF(OR($D582="",$C582=""),"",IF(OR($D582="Buy",$D582="Reward"),SUM($E582),IF(OR($D582="Sell",$D582="Fee"),-SUM($E582),0)))</f>
        <v/>
      </c>
      <c r="K582" s="17" t="str">
        <f>IF(OR($D582="",$C582=""),"",IF($D582="Sell",IF(SUM($H582)&gt;0,-SUM($I582)*IF(SUM($E582)&gt;SUM($H582),SUM($H582),SUM($E582))/SUM($H582),-SUM($I582)),IF(OR($D582="Buy",$D582="Reward"),SUM($F582)+SUM($G582),0)))</f>
        <v/>
      </c>
      <c r="L582" s="17" t="str">
        <f>IF(OR($C582="",$D582&lt;&gt;"Sell"),"",IF(SUM($H582)&gt;0,SUM($F582)-SUM($G582)-SUM($I582)*IF(SUM($E582)&gt;SUM($H582),SUM($H582),SUM($E582))/SUM($H582),""))</f>
        <v/>
      </c>
      <c r="M582" s="20" t="str">
        <f>IF($D582="","",IF($C582="","Missing coin",IF(AND($D582&lt;&gt;"Buy",$D582&lt;&gt;"Sell",$D582&lt;&gt;"Fee",$D582&lt;&gt;"Reward",$D582&lt;&gt;"Transfer"),"Unknown type",IF(SUM($E582)&lt;=0,"Missing quantity",IF(COUNTIF('Portfolio'!$A$9:$A$58,$C582)=0,"Coin missing from the Portfolio tab",IF(AND($D582="Sell",SUM($E582)&gt;SUM($H582)+0.000000000001),"Sale larger than holdings",IF(AND($D582="Fee",SUM($E582)&gt;SUM($H582)+0.000000000001),"Fee larger than holdings",IF(AND(OR($D582="Buy",$D582="Sell"),SUM($F582)&lt;=0),"Missing amount",IF(AND(ISNUMBER($A582),SUM($A582)&lt;MAX($A$4:$A581)),"Date out of chronological order","OK")))))))))</f>
        <v/>
      </c>
    </row>
    <row r="583" spans="1:13" x14ac:dyDescent="0.25">
      <c r="A583" s="21"/>
      <c r="B583" s="13"/>
      <c r="C583" s="13"/>
      <c r="D583" s="13"/>
      <c r="E583" s="22"/>
      <c r="F583" s="14"/>
      <c r="G583" s="14"/>
      <c r="H583" s="16" t="str">
        <f>IF(OR($D583="",$C583=""),"",ROUND(SUMIFS($J$4:$J582,$C$4:$C582,$C583),10))</f>
        <v/>
      </c>
      <c r="I583" s="15" t="str">
        <f>IF(OR($D583="",$C583=""),"",ROUND(SUMIFS($K$4:$K582,$C$4:$C582,$C583),8))</f>
        <v/>
      </c>
      <c r="J583" s="16" t="str">
        <f>IF(OR($D583="",$C583=""),"",IF(OR($D583="Buy",$D583="Reward"),SUM($E583),IF(OR($D583="Sell",$D583="Fee"),-SUM($E583),0)))</f>
        <v/>
      </c>
      <c r="K583" s="17" t="str">
        <f>IF(OR($D583="",$C583=""),"",IF($D583="Sell",IF(SUM($H583)&gt;0,-SUM($I583)*IF(SUM($E583)&gt;SUM($H583),SUM($H583),SUM($E583))/SUM($H583),-SUM($I583)),IF(OR($D583="Buy",$D583="Reward"),SUM($F583)+SUM($G583),0)))</f>
        <v/>
      </c>
      <c r="L583" s="17" t="str">
        <f>IF(OR($C583="",$D583&lt;&gt;"Sell"),"",IF(SUM($H583)&gt;0,SUM($F583)-SUM($G583)-SUM($I583)*IF(SUM($E583)&gt;SUM($H583),SUM($H583),SUM($E583))/SUM($H583),""))</f>
        <v/>
      </c>
      <c r="M583" s="20" t="str">
        <f>IF($D583="","",IF($C583="","Missing coin",IF(AND($D583&lt;&gt;"Buy",$D583&lt;&gt;"Sell",$D583&lt;&gt;"Fee",$D583&lt;&gt;"Reward",$D583&lt;&gt;"Transfer"),"Unknown type",IF(SUM($E583)&lt;=0,"Missing quantity",IF(COUNTIF('Portfolio'!$A$9:$A$58,$C583)=0,"Coin missing from the Portfolio tab",IF(AND($D583="Sell",SUM($E583)&gt;SUM($H583)+0.000000000001),"Sale larger than holdings",IF(AND($D583="Fee",SUM($E583)&gt;SUM($H583)+0.000000000001),"Fee larger than holdings",IF(AND(OR($D583="Buy",$D583="Sell"),SUM($F583)&lt;=0),"Missing amount",IF(AND(ISNUMBER($A583),SUM($A583)&lt;MAX($A$4:$A582)),"Date out of chronological order","OK")))))))))</f>
        <v/>
      </c>
    </row>
    <row r="584" spans="1:13" x14ac:dyDescent="0.25">
      <c r="A584" s="21"/>
      <c r="B584" s="13"/>
      <c r="C584" s="13"/>
      <c r="D584" s="13"/>
      <c r="E584" s="22"/>
      <c r="F584" s="14"/>
      <c r="G584" s="14"/>
      <c r="H584" s="16" t="str">
        <f>IF(OR($D584="",$C584=""),"",ROUND(SUMIFS($J$4:$J583,$C$4:$C583,$C584),10))</f>
        <v/>
      </c>
      <c r="I584" s="15" t="str">
        <f>IF(OR($D584="",$C584=""),"",ROUND(SUMIFS($K$4:$K583,$C$4:$C583,$C584),8))</f>
        <v/>
      </c>
      <c r="J584" s="16" t="str">
        <f>IF(OR($D584="",$C584=""),"",IF(OR($D584="Buy",$D584="Reward"),SUM($E584),IF(OR($D584="Sell",$D584="Fee"),-SUM($E584),0)))</f>
        <v/>
      </c>
      <c r="K584" s="17" t="str">
        <f>IF(OR($D584="",$C584=""),"",IF($D584="Sell",IF(SUM($H584)&gt;0,-SUM($I584)*IF(SUM($E584)&gt;SUM($H584),SUM($H584),SUM($E584))/SUM($H584),-SUM($I584)),IF(OR($D584="Buy",$D584="Reward"),SUM($F584)+SUM($G584),0)))</f>
        <v/>
      </c>
      <c r="L584" s="17" t="str">
        <f>IF(OR($C584="",$D584&lt;&gt;"Sell"),"",IF(SUM($H584)&gt;0,SUM($F584)-SUM($G584)-SUM($I584)*IF(SUM($E584)&gt;SUM($H584),SUM($H584),SUM($E584))/SUM($H584),""))</f>
        <v/>
      </c>
      <c r="M584" s="20" t="str">
        <f>IF($D584="","",IF($C584="","Missing coin",IF(AND($D584&lt;&gt;"Buy",$D584&lt;&gt;"Sell",$D584&lt;&gt;"Fee",$D584&lt;&gt;"Reward",$D584&lt;&gt;"Transfer"),"Unknown type",IF(SUM($E584)&lt;=0,"Missing quantity",IF(COUNTIF('Portfolio'!$A$9:$A$58,$C584)=0,"Coin missing from the Portfolio tab",IF(AND($D584="Sell",SUM($E584)&gt;SUM($H584)+0.000000000001),"Sale larger than holdings",IF(AND($D584="Fee",SUM($E584)&gt;SUM($H584)+0.000000000001),"Fee larger than holdings",IF(AND(OR($D584="Buy",$D584="Sell"),SUM($F584)&lt;=0),"Missing amount",IF(AND(ISNUMBER($A584),SUM($A584)&lt;MAX($A$4:$A583)),"Date out of chronological order","OK")))))))))</f>
        <v/>
      </c>
    </row>
    <row r="585" spans="1:13" x14ac:dyDescent="0.25">
      <c r="A585" s="21"/>
      <c r="B585" s="13"/>
      <c r="C585" s="13"/>
      <c r="D585" s="13"/>
      <c r="E585" s="22"/>
      <c r="F585" s="14"/>
      <c r="G585" s="14"/>
      <c r="H585" s="16" t="str">
        <f>IF(OR($D585="",$C585=""),"",ROUND(SUMIFS($J$4:$J584,$C$4:$C584,$C585),10))</f>
        <v/>
      </c>
      <c r="I585" s="15" t="str">
        <f>IF(OR($D585="",$C585=""),"",ROUND(SUMIFS($K$4:$K584,$C$4:$C584,$C585),8))</f>
        <v/>
      </c>
      <c r="J585" s="16" t="str">
        <f>IF(OR($D585="",$C585=""),"",IF(OR($D585="Buy",$D585="Reward"),SUM($E585),IF(OR($D585="Sell",$D585="Fee"),-SUM($E585),0)))</f>
        <v/>
      </c>
      <c r="K585" s="17" t="str">
        <f>IF(OR($D585="",$C585=""),"",IF($D585="Sell",IF(SUM($H585)&gt;0,-SUM($I585)*IF(SUM($E585)&gt;SUM($H585),SUM($H585),SUM($E585))/SUM($H585),-SUM($I585)),IF(OR($D585="Buy",$D585="Reward"),SUM($F585)+SUM($G585),0)))</f>
        <v/>
      </c>
      <c r="L585" s="17" t="str">
        <f>IF(OR($C585="",$D585&lt;&gt;"Sell"),"",IF(SUM($H585)&gt;0,SUM($F585)-SUM($G585)-SUM($I585)*IF(SUM($E585)&gt;SUM($H585),SUM($H585),SUM($E585))/SUM($H585),""))</f>
        <v/>
      </c>
      <c r="M585" s="20" t="str">
        <f>IF($D585="","",IF($C585="","Missing coin",IF(AND($D585&lt;&gt;"Buy",$D585&lt;&gt;"Sell",$D585&lt;&gt;"Fee",$D585&lt;&gt;"Reward",$D585&lt;&gt;"Transfer"),"Unknown type",IF(SUM($E585)&lt;=0,"Missing quantity",IF(COUNTIF('Portfolio'!$A$9:$A$58,$C585)=0,"Coin missing from the Portfolio tab",IF(AND($D585="Sell",SUM($E585)&gt;SUM($H585)+0.000000000001),"Sale larger than holdings",IF(AND($D585="Fee",SUM($E585)&gt;SUM($H585)+0.000000000001),"Fee larger than holdings",IF(AND(OR($D585="Buy",$D585="Sell"),SUM($F585)&lt;=0),"Missing amount",IF(AND(ISNUMBER($A585),SUM($A585)&lt;MAX($A$4:$A584)),"Date out of chronological order","OK")))))))))</f>
        <v/>
      </c>
    </row>
    <row r="586" spans="1:13" x14ac:dyDescent="0.25">
      <c r="A586" s="21"/>
      <c r="B586" s="13"/>
      <c r="C586" s="13"/>
      <c r="D586" s="13"/>
      <c r="E586" s="22"/>
      <c r="F586" s="14"/>
      <c r="G586" s="14"/>
      <c r="H586" s="16" t="str">
        <f>IF(OR($D586="",$C586=""),"",ROUND(SUMIFS($J$4:$J585,$C$4:$C585,$C586),10))</f>
        <v/>
      </c>
      <c r="I586" s="15" t="str">
        <f>IF(OR($D586="",$C586=""),"",ROUND(SUMIFS($K$4:$K585,$C$4:$C585,$C586),8))</f>
        <v/>
      </c>
      <c r="J586" s="16" t="str">
        <f>IF(OR($D586="",$C586=""),"",IF(OR($D586="Buy",$D586="Reward"),SUM($E586),IF(OR($D586="Sell",$D586="Fee"),-SUM($E586),0)))</f>
        <v/>
      </c>
      <c r="K586" s="17" t="str">
        <f>IF(OR($D586="",$C586=""),"",IF($D586="Sell",IF(SUM($H586)&gt;0,-SUM($I586)*IF(SUM($E586)&gt;SUM($H586),SUM($H586),SUM($E586))/SUM($H586),-SUM($I586)),IF(OR($D586="Buy",$D586="Reward"),SUM($F586)+SUM($G586),0)))</f>
        <v/>
      </c>
      <c r="L586" s="17" t="str">
        <f>IF(OR($C586="",$D586&lt;&gt;"Sell"),"",IF(SUM($H586)&gt;0,SUM($F586)-SUM($G586)-SUM($I586)*IF(SUM($E586)&gt;SUM($H586),SUM($H586),SUM($E586))/SUM($H586),""))</f>
        <v/>
      </c>
      <c r="M586" s="20" t="str">
        <f>IF($D586="","",IF($C586="","Missing coin",IF(AND($D586&lt;&gt;"Buy",$D586&lt;&gt;"Sell",$D586&lt;&gt;"Fee",$D586&lt;&gt;"Reward",$D586&lt;&gt;"Transfer"),"Unknown type",IF(SUM($E586)&lt;=0,"Missing quantity",IF(COUNTIF('Portfolio'!$A$9:$A$58,$C586)=0,"Coin missing from the Portfolio tab",IF(AND($D586="Sell",SUM($E586)&gt;SUM($H586)+0.000000000001),"Sale larger than holdings",IF(AND($D586="Fee",SUM($E586)&gt;SUM($H586)+0.000000000001),"Fee larger than holdings",IF(AND(OR($D586="Buy",$D586="Sell"),SUM($F586)&lt;=0),"Missing amount",IF(AND(ISNUMBER($A586),SUM($A586)&lt;MAX($A$4:$A585)),"Date out of chronological order","OK")))))))))</f>
        <v/>
      </c>
    </row>
    <row r="587" spans="1:13" x14ac:dyDescent="0.25">
      <c r="A587" s="21"/>
      <c r="B587" s="13"/>
      <c r="C587" s="13"/>
      <c r="D587" s="13"/>
      <c r="E587" s="22"/>
      <c r="F587" s="14"/>
      <c r="G587" s="14"/>
      <c r="H587" s="16" t="str">
        <f>IF(OR($D587="",$C587=""),"",ROUND(SUMIFS($J$4:$J586,$C$4:$C586,$C587),10))</f>
        <v/>
      </c>
      <c r="I587" s="15" t="str">
        <f>IF(OR($D587="",$C587=""),"",ROUND(SUMIFS($K$4:$K586,$C$4:$C586,$C587),8))</f>
        <v/>
      </c>
      <c r="J587" s="16" t="str">
        <f>IF(OR($D587="",$C587=""),"",IF(OR($D587="Buy",$D587="Reward"),SUM($E587),IF(OR($D587="Sell",$D587="Fee"),-SUM($E587),0)))</f>
        <v/>
      </c>
      <c r="K587" s="17" t="str">
        <f>IF(OR($D587="",$C587=""),"",IF($D587="Sell",IF(SUM($H587)&gt;0,-SUM($I587)*IF(SUM($E587)&gt;SUM($H587),SUM($H587),SUM($E587))/SUM($H587),-SUM($I587)),IF(OR($D587="Buy",$D587="Reward"),SUM($F587)+SUM($G587),0)))</f>
        <v/>
      </c>
      <c r="L587" s="17" t="str">
        <f>IF(OR($C587="",$D587&lt;&gt;"Sell"),"",IF(SUM($H587)&gt;0,SUM($F587)-SUM($G587)-SUM($I587)*IF(SUM($E587)&gt;SUM($H587),SUM($H587),SUM($E587))/SUM($H587),""))</f>
        <v/>
      </c>
      <c r="M587" s="20" t="str">
        <f>IF($D587="","",IF($C587="","Missing coin",IF(AND($D587&lt;&gt;"Buy",$D587&lt;&gt;"Sell",$D587&lt;&gt;"Fee",$D587&lt;&gt;"Reward",$D587&lt;&gt;"Transfer"),"Unknown type",IF(SUM($E587)&lt;=0,"Missing quantity",IF(COUNTIF('Portfolio'!$A$9:$A$58,$C587)=0,"Coin missing from the Portfolio tab",IF(AND($D587="Sell",SUM($E587)&gt;SUM($H587)+0.000000000001),"Sale larger than holdings",IF(AND($D587="Fee",SUM($E587)&gt;SUM($H587)+0.000000000001),"Fee larger than holdings",IF(AND(OR($D587="Buy",$D587="Sell"),SUM($F587)&lt;=0),"Missing amount",IF(AND(ISNUMBER($A587),SUM($A587)&lt;MAX($A$4:$A586)),"Date out of chronological order","OK")))))))))</f>
        <v/>
      </c>
    </row>
    <row r="588" spans="1:13" x14ac:dyDescent="0.25">
      <c r="A588" s="21"/>
      <c r="B588" s="13"/>
      <c r="C588" s="13"/>
      <c r="D588" s="13"/>
      <c r="E588" s="22"/>
      <c r="F588" s="14"/>
      <c r="G588" s="14"/>
      <c r="H588" s="16" t="str">
        <f>IF(OR($D588="",$C588=""),"",ROUND(SUMIFS($J$4:$J587,$C$4:$C587,$C588),10))</f>
        <v/>
      </c>
      <c r="I588" s="15" t="str">
        <f>IF(OR($D588="",$C588=""),"",ROUND(SUMIFS($K$4:$K587,$C$4:$C587,$C588),8))</f>
        <v/>
      </c>
      <c r="J588" s="16" t="str">
        <f>IF(OR($D588="",$C588=""),"",IF(OR($D588="Buy",$D588="Reward"),SUM($E588),IF(OR($D588="Sell",$D588="Fee"),-SUM($E588),0)))</f>
        <v/>
      </c>
      <c r="K588" s="17" t="str">
        <f>IF(OR($D588="",$C588=""),"",IF($D588="Sell",IF(SUM($H588)&gt;0,-SUM($I588)*IF(SUM($E588)&gt;SUM($H588),SUM($H588),SUM($E588))/SUM($H588),-SUM($I588)),IF(OR($D588="Buy",$D588="Reward"),SUM($F588)+SUM($G588),0)))</f>
        <v/>
      </c>
      <c r="L588" s="17" t="str">
        <f>IF(OR($C588="",$D588&lt;&gt;"Sell"),"",IF(SUM($H588)&gt;0,SUM($F588)-SUM($G588)-SUM($I588)*IF(SUM($E588)&gt;SUM($H588),SUM($H588),SUM($E588))/SUM($H588),""))</f>
        <v/>
      </c>
      <c r="M588" s="20" t="str">
        <f>IF($D588="","",IF($C588="","Missing coin",IF(AND($D588&lt;&gt;"Buy",$D588&lt;&gt;"Sell",$D588&lt;&gt;"Fee",$D588&lt;&gt;"Reward",$D588&lt;&gt;"Transfer"),"Unknown type",IF(SUM($E588)&lt;=0,"Missing quantity",IF(COUNTIF('Portfolio'!$A$9:$A$58,$C588)=0,"Coin missing from the Portfolio tab",IF(AND($D588="Sell",SUM($E588)&gt;SUM($H588)+0.000000000001),"Sale larger than holdings",IF(AND($D588="Fee",SUM($E588)&gt;SUM($H588)+0.000000000001),"Fee larger than holdings",IF(AND(OR($D588="Buy",$D588="Sell"),SUM($F588)&lt;=0),"Missing amount",IF(AND(ISNUMBER($A588),SUM($A588)&lt;MAX($A$4:$A587)),"Date out of chronological order","OK")))))))))</f>
        <v/>
      </c>
    </row>
    <row r="589" spans="1:13" x14ac:dyDescent="0.25">
      <c r="A589" s="21"/>
      <c r="B589" s="13"/>
      <c r="C589" s="13"/>
      <c r="D589" s="13"/>
      <c r="E589" s="22"/>
      <c r="F589" s="14"/>
      <c r="G589" s="14"/>
      <c r="H589" s="16" t="str">
        <f>IF(OR($D589="",$C589=""),"",ROUND(SUMIFS($J$4:$J588,$C$4:$C588,$C589),10))</f>
        <v/>
      </c>
      <c r="I589" s="15" t="str">
        <f>IF(OR($D589="",$C589=""),"",ROUND(SUMIFS($K$4:$K588,$C$4:$C588,$C589),8))</f>
        <v/>
      </c>
      <c r="J589" s="16" t="str">
        <f>IF(OR($D589="",$C589=""),"",IF(OR($D589="Buy",$D589="Reward"),SUM($E589),IF(OR($D589="Sell",$D589="Fee"),-SUM($E589),0)))</f>
        <v/>
      </c>
      <c r="K589" s="17" t="str">
        <f>IF(OR($D589="",$C589=""),"",IF($D589="Sell",IF(SUM($H589)&gt;0,-SUM($I589)*IF(SUM($E589)&gt;SUM($H589),SUM($H589),SUM($E589))/SUM($H589),-SUM($I589)),IF(OR($D589="Buy",$D589="Reward"),SUM($F589)+SUM($G589),0)))</f>
        <v/>
      </c>
      <c r="L589" s="17" t="str">
        <f>IF(OR($C589="",$D589&lt;&gt;"Sell"),"",IF(SUM($H589)&gt;0,SUM($F589)-SUM($G589)-SUM($I589)*IF(SUM($E589)&gt;SUM($H589),SUM($H589),SUM($E589))/SUM($H589),""))</f>
        <v/>
      </c>
      <c r="M589" s="20" t="str">
        <f>IF($D589="","",IF($C589="","Missing coin",IF(AND($D589&lt;&gt;"Buy",$D589&lt;&gt;"Sell",$D589&lt;&gt;"Fee",$D589&lt;&gt;"Reward",$D589&lt;&gt;"Transfer"),"Unknown type",IF(SUM($E589)&lt;=0,"Missing quantity",IF(COUNTIF('Portfolio'!$A$9:$A$58,$C589)=0,"Coin missing from the Portfolio tab",IF(AND($D589="Sell",SUM($E589)&gt;SUM($H589)+0.000000000001),"Sale larger than holdings",IF(AND($D589="Fee",SUM($E589)&gt;SUM($H589)+0.000000000001),"Fee larger than holdings",IF(AND(OR($D589="Buy",$D589="Sell"),SUM($F589)&lt;=0),"Missing amount",IF(AND(ISNUMBER($A589),SUM($A589)&lt;MAX($A$4:$A588)),"Date out of chronological order","OK")))))))))</f>
        <v/>
      </c>
    </row>
    <row r="590" spans="1:13" x14ac:dyDescent="0.25">
      <c r="A590" s="21"/>
      <c r="B590" s="13"/>
      <c r="C590" s="13"/>
      <c r="D590" s="13"/>
      <c r="E590" s="22"/>
      <c r="F590" s="14"/>
      <c r="G590" s="14"/>
      <c r="H590" s="16" t="str">
        <f>IF(OR($D590="",$C590=""),"",ROUND(SUMIFS($J$4:$J589,$C$4:$C589,$C590),10))</f>
        <v/>
      </c>
      <c r="I590" s="15" t="str">
        <f>IF(OR($D590="",$C590=""),"",ROUND(SUMIFS($K$4:$K589,$C$4:$C589,$C590),8))</f>
        <v/>
      </c>
      <c r="J590" s="16" t="str">
        <f>IF(OR($D590="",$C590=""),"",IF(OR($D590="Buy",$D590="Reward"),SUM($E590),IF(OR($D590="Sell",$D590="Fee"),-SUM($E590),0)))</f>
        <v/>
      </c>
      <c r="K590" s="17" t="str">
        <f>IF(OR($D590="",$C590=""),"",IF($D590="Sell",IF(SUM($H590)&gt;0,-SUM($I590)*IF(SUM($E590)&gt;SUM($H590),SUM($H590),SUM($E590))/SUM($H590),-SUM($I590)),IF(OR($D590="Buy",$D590="Reward"),SUM($F590)+SUM($G590),0)))</f>
        <v/>
      </c>
      <c r="L590" s="17" t="str">
        <f>IF(OR($C590="",$D590&lt;&gt;"Sell"),"",IF(SUM($H590)&gt;0,SUM($F590)-SUM($G590)-SUM($I590)*IF(SUM($E590)&gt;SUM($H590),SUM($H590),SUM($E590))/SUM($H590),""))</f>
        <v/>
      </c>
      <c r="M590" s="20" t="str">
        <f>IF($D590="","",IF($C590="","Missing coin",IF(AND($D590&lt;&gt;"Buy",$D590&lt;&gt;"Sell",$D590&lt;&gt;"Fee",$D590&lt;&gt;"Reward",$D590&lt;&gt;"Transfer"),"Unknown type",IF(SUM($E590)&lt;=0,"Missing quantity",IF(COUNTIF('Portfolio'!$A$9:$A$58,$C590)=0,"Coin missing from the Portfolio tab",IF(AND($D590="Sell",SUM($E590)&gt;SUM($H590)+0.000000000001),"Sale larger than holdings",IF(AND($D590="Fee",SUM($E590)&gt;SUM($H590)+0.000000000001),"Fee larger than holdings",IF(AND(OR($D590="Buy",$D590="Sell"),SUM($F590)&lt;=0),"Missing amount",IF(AND(ISNUMBER($A590),SUM($A590)&lt;MAX($A$4:$A589)),"Date out of chronological order","OK")))))))))</f>
        <v/>
      </c>
    </row>
    <row r="591" spans="1:13" x14ac:dyDescent="0.25">
      <c r="A591" s="21"/>
      <c r="B591" s="13"/>
      <c r="C591" s="13"/>
      <c r="D591" s="13"/>
      <c r="E591" s="22"/>
      <c r="F591" s="14"/>
      <c r="G591" s="14"/>
      <c r="H591" s="16" t="str">
        <f>IF(OR($D591="",$C591=""),"",ROUND(SUMIFS($J$4:$J590,$C$4:$C590,$C591),10))</f>
        <v/>
      </c>
      <c r="I591" s="15" t="str">
        <f>IF(OR($D591="",$C591=""),"",ROUND(SUMIFS($K$4:$K590,$C$4:$C590,$C591),8))</f>
        <v/>
      </c>
      <c r="J591" s="16" t="str">
        <f>IF(OR($D591="",$C591=""),"",IF(OR($D591="Buy",$D591="Reward"),SUM($E591),IF(OR($D591="Sell",$D591="Fee"),-SUM($E591),0)))</f>
        <v/>
      </c>
      <c r="K591" s="17" t="str">
        <f>IF(OR($D591="",$C591=""),"",IF($D591="Sell",IF(SUM($H591)&gt;0,-SUM($I591)*IF(SUM($E591)&gt;SUM($H591),SUM($H591),SUM($E591))/SUM($H591),-SUM($I591)),IF(OR($D591="Buy",$D591="Reward"),SUM($F591)+SUM($G591),0)))</f>
        <v/>
      </c>
      <c r="L591" s="17" t="str">
        <f>IF(OR($C591="",$D591&lt;&gt;"Sell"),"",IF(SUM($H591)&gt;0,SUM($F591)-SUM($G591)-SUM($I591)*IF(SUM($E591)&gt;SUM($H591),SUM($H591),SUM($E591))/SUM($H591),""))</f>
        <v/>
      </c>
      <c r="M591" s="20" t="str">
        <f>IF($D591="","",IF($C591="","Missing coin",IF(AND($D591&lt;&gt;"Buy",$D591&lt;&gt;"Sell",$D591&lt;&gt;"Fee",$D591&lt;&gt;"Reward",$D591&lt;&gt;"Transfer"),"Unknown type",IF(SUM($E591)&lt;=0,"Missing quantity",IF(COUNTIF('Portfolio'!$A$9:$A$58,$C591)=0,"Coin missing from the Portfolio tab",IF(AND($D591="Sell",SUM($E591)&gt;SUM($H591)+0.000000000001),"Sale larger than holdings",IF(AND($D591="Fee",SUM($E591)&gt;SUM($H591)+0.000000000001),"Fee larger than holdings",IF(AND(OR($D591="Buy",$D591="Sell"),SUM($F591)&lt;=0),"Missing amount",IF(AND(ISNUMBER($A591),SUM($A591)&lt;MAX($A$4:$A590)),"Date out of chronological order","OK")))))))))</f>
        <v/>
      </c>
    </row>
    <row r="592" spans="1:13" x14ac:dyDescent="0.25">
      <c r="A592" s="21"/>
      <c r="B592" s="13"/>
      <c r="C592" s="13"/>
      <c r="D592" s="13"/>
      <c r="E592" s="22"/>
      <c r="F592" s="14"/>
      <c r="G592" s="14"/>
      <c r="H592" s="16" t="str">
        <f>IF(OR($D592="",$C592=""),"",ROUND(SUMIFS($J$4:$J591,$C$4:$C591,$C592),10))</f>
        <v/>
      </c>
      <c r="I592" s="15" t="str">
        <f>IF(OR($D592="",$C592=""),"",ROUND(SUMIFS($K$4:$K591,$C$4:$C591,$C592),8))</f>
        <v/>
      </c>
      <c r="J592" s="16" t="str">
        <f>IF(OR($D592="",$C592=""),"",IF(OR($D592="Buy",$D592="Reward"),SUM($E592),IF(OR($D592="Sell",$D592="Fee"),-SUM($E592),0)))</f>
        <v/>
      </c>
      <c r="K592" s="17" t="str">
        <f>IF(OR($D592="",$C592=""),"",IF($D592="Sell",IF(SUM($H592)&gt;0,-SUM($I592)*IF(SUM($E592)&gt;SUM($H592),SUM($H592),SUM($E592))/SUM($H592),-SUM($I592)),IF(OR($D592="Buy",$D592="Reward"),SUM($F592)+SUM($G592),0)))</f>
        <v/>
      </c>
      <c r="L592" s="17" t="str">
        <f>IF(OR($C592="",$D592&lt;&gt;"Sell"),"",IF(SUM($H592)&gt;0,SUM($F592)-SUM($G592)-SUM($I592)*IF(SUM($E592)&gt;SUM($H592),SUM($H592),SUM($E592))/SUM($H592),""))</f>
        <v/>
      </c>
      <c r="M592" s="20" t="str">
        <f>IF($D592="","",IF($C592="","Missing coin",IF(AND($D592&lt;&gt;"Buy",$D592&lt;&gt;"Sell",$D592&lt;&gt;"Fee",$D592&lt;&gt;"Reward",$D592&lt;&gt;"Transfer"),"Unknown type",IF(SUM($E592)&lt;=0,"Missing quantity",IF(COUNTIF('Portfolio'!$A$9:$A$58,$C592)=0,"Coin missing from the Portfolio tab",IF(AND($D592="Sell",SUM($E592)&gt;SUM($H592)+0.000000000001),"Sale larger than holdings",IF(AND($D592="Fee",SUM($E592)&gt;SUM($H592)+0.000000000001),"Fee larger than holdings",IF(AND(OR($D592="Buy",$D592="Sell"),SUM($F592)&lt;=0),"Missing amount",IF(AND(ISNUMBER($A592),SUM($A592)&lt;MAX($A$4:$A591)),"Date out of chronological order","OK")))))))))</f>
        <v/>
      </c>
    </row>
    <row r="593" spans="1:13" x14ac:dyDescent="0.25">
      <c r="A593" s="21"/>
      <c r="B593" s="13"/>
      <c r="C593" s="13"/>
      <c r="D593" s="13"/>
      <c r="E593" s="22"/>
      <c r="F593" s="14"/>
      <c r="G593" s="14"/>
      <c r="H593" s="16" t="str">
        <f>IF(OR($D593="",$C593=""),"",ROUND(SUMIFS($J$4:$J592,$C$4:$C592,$C593),10))</f>
        <v/>
      </c>
      <c r="I593" s="15" t="str">
        <f>IF(OR($D593="",$C593=""),"",ROUND(SUMIFS($K$4:$K592,$C$4:$C592,$C593),8))</f>
        <v/>
      </c>
      <c r="J593" s="16" t="str">
        <f>IF(OR($D593="",$C593=""),"",IF(OR($D593="Buy",$D593="Reward"),SUM($E593),IF(OR($D593="Sell",$D593="Fee"),-SUM($E593),0)))</f>
        <v/>
      </c>
      <c r="K593" s="17" t="str">
        <f>IF(OR($D593="",$C593=""),"",IF($D593="Sell",IF(SUM($H593)&gt;0,-SUM($I593)*IF(SUM($E593)&gt;SUM($H593),SUM($H593),SUM($E593))/SUM($H593),-SUM($I593)),IF(OR($D593="Buy",$D593="Reward"),SUM($F593)+SUM($G593),0)))</f>
        <v/>
      </c>
      <c r="L593" s="17" t="str">
        <f>IF(OR($C593="",$D593&lt;&gt;"Sell"),"",IF(SUM($H593)&gt;0,SUM($F593)-SUM($G593)-SUM($I593)*IF(SUM($E593)&gt;SUM($H593),SUM($H593),SUM($E593))/SUM($H593),""))</f>
        <v/>
      </c>
      <c r="M593" s="20" t="str">
        <f>IF($D593="","",IF($C593="","Missing coin",IF(AND($D593&lt;&gt;"Buy",$D593&lt;&gt;"Sell",$D593&lt;&gt;"Fee",$D593&lt;&gt;"Reward",$D593&lt;&gt;"Transfer"),"Unknown type",IF(SUM($E593)&lt;=0,"Missing quantity",IF(COUNTIF('Portfolio'!$A$9:$A$58,$C593)=0,"Coin missing from the Portfolio tab",IF(AND($D593="Sell",SUM($E593)&gt;SUM($H593)+0.000000000001),"Sale larger than holdings",IF(AND($D593="Fee",SUM($E593)&gt;SUM($H593)+0.000000000001),"Fee larger than holdings",IF(AND(OR($D593="Buy",$D593="Sell"),SUM($F593)&lt;=0),"Missing amount",IF(AND(ISNUMBER($A593),SUM($A593)&lt;MAX($A$4:$A592)),"Date out of chronological order","OK")))))))))</f>
        <v/>
      </c>
    </row>
    <row r="594" spans="1:13" x14ac:dyDescent="0.25">
      <c r="A594" s="21"/>
      <c r="B594" s="13"/>
      <c r="C594" s="13"/>
      <c r="D594" s="13"/>
      <c r="E594" s="22"/>
      <c r="F594" s="14"/>
      <c r="G594" s="14"/>
      <c r="H594" s="16" t="str">
        <f>IF(OR($D594="",$C594=""),"",ROUND(SUMIFS($J$4:$J593,$C$4:$C593,$C594),10))</f>
        <v/>
      </c>
      <c r="I594" s="15" t="str">
        <f>IF(OR($D594="",$C594=""),"",ROUND(SUMIFS($K$4:$K593,$C$4:$C593,$C594),8))</f>
        <v/>
      </c>
      <c r="J594" s="16" t="str">
        <f>IF(OR($D594="",$C594=""),"",IF(OR($D594="Buy",$D594="Reward"),SUM($E594),IF(OR($D594="Sell",$D594="Fee"),-SUM($E594),0)))</f>
        <v/>
      </c>
      <c r="K594" s="17" t="str">
        <f>IF(OR($D594="",$C594=""),"",IF($D594="Sell",IF(SUM($H594)&gt;0,-SUM($I594)*IF(SUM($E594)&gt;SUM($H594),SUM($H594),SUM($E594))/SUM($H594),-SUM($I594)),IF(OR($D594="Buy",$D594="Reward"),SUM($F594)+SUM($G594),0)))</f>
        <v/>
      </c>
      <c r="L594" s="17" t="str">
        <f>IF(OR($C594="",$D594&lt;&gt;"Sell"),"",IF(SUM($H594)&gt;0,SUM($F594)-SUM($G594)-SUM($I594)*IF(SUM($E594)&gt;SUM($H594),SUM($H594),SUM($E594))/SUM($H594),""))</f>
        <v/>
      </c>
      <c r="M594" s="20" t="str">
        <f>IF($D594="","",IF($C594="","Missing coin",IF(AND($D594&lt;&gt;"Buy",$D594&lt;&gt;"Sell",$D594&lt;&gt;"Fee",$D594&lt;&gt;"Reward",$D594&lt;&gt;"Transfer"),"Unknown type",IF(SUM($E594)&lt;=0,"Missing quantity",IF(COUNTIF('Portfolio'!$A$9:$A$58,$C594)=0,"Coin missing from the Portfolio tab",IF(AND($D594="Sell",SUM($E594)&gt;SUM($H594)+0.000000000001),"Sale larger than holdings",IF(AND($D594="Fee",SUM($E594)&gt;SUM($H594)+0.000000000001),"Fee larger than holdings",IF(AND(OR($D594="Buy",$D594="Sell"),SUM($F594)&lt;=0),"Missing amount",IF(AND(ISNUMBER($A594),SUM($A594)&lt;MAX($A$4:$A593)),"Date out of chronological order","OK")))))))))</f>
        <v/>
      </c>
    </row>
    <row r="595" spans="1:13" x14ac:dyDescent="0.25">
      <c r="A595" s="21"/>
      <c r="B595" s="13"/>
      <c r="C595" s="13"/>
      <c r="D595" s="13"/>
      <c r="E595" s="22"/>
      <c r="F595" s="14"/>
      <c r="G595" s="14"/>
      <c r="H595" s="16" t="str">
        <f>IF(OR($D595="",$C595=""),"",ROUND(SUMIFS($J$4:$J594,$C$4:$C594,$C595),10))</f>
        <v/>
      </c>
      <c r="I595" s="15" t="str">
        <f>IF(OR($D595="",$C595=""),"",ROUND(SUMIFS($K$4:$K594,$C$4:$C594,$C595),8))</f>
        <v/>
      </c>
      <c r="J595" s="16" t="str">
        <f>IF(OR($D595="",$C595=""),"",IF(OR($D595="Buy",$D595="Reward"),SUM($E595),IF(OR($D595="Sell",$D595="Fee"),-SUM($E595),0)))</f>
        <v/>
      </c>
      <c r="K595" s="17" t="str">
        <f>IF(OR($D595="",$C595=""),"",IF($D595="Sell",IF(SUM($H595)&gt;0,-SUM($I595)*IF(SUM($E595)&gt;SUM($H595),SUM($H595),SUM($E595))/SUM($H595),-SUM($I595)),IF(OR($D595="Buy",$D595="Reward"),SUM($F595)+SUM($G595),0)))</f>
        <v/>
      </c>
      <c r="L595" s="17" t="str">
        <f>IF(OR($C595="",$D595&lt;&gt;"Sell"),"",IF(SUM($H595)&gt;0,SUM($F595)-SUM($G595)-SUM($I595)*IF(SUM($E595)&gt;SUM($H595),SUM($H595),SUM($E595))/SUM($H595),""))</f>
        <v/>
      </c>
      <c r="M595" s="20" t="str">
        <f>IF($D595="","",IF($C595="","Missing coin",IF(AND($D595&lt;&gt;"Buy",$D595&lt;&gt;"Sell",$D595&lt;&gt;"Fee",$D595&lt;&gt;"Reward",$D595&lt;&gt;"Transfer"),"Unknown type",IF(SUM($E595)&lt;=0,"Missing quantity",IF(COUNTIF('Portfolio'!$A$9:$A$58,$C595)=0,"Coin missing from the Portfolio tab",IF(AND($D595="Sell",SUM($E595)&gt;SUM($H595)+0.000000000001),"Sale larger than holdings",IF(AND($D595="Fee",SUM($E595)&gt;SUM($H595)+0.000000000001),"Fee larger than holdings",IF(AND(OR($D595="Buy",$D595="Sell"),SUM($F595)&lt;=0),"Missing amount",IF(AND(ISNUMBER($A595),SUM($A595)&lt;MAX($A$4:$A594)),"Date out of chronological order","OK")))))))))</f>
        <v/>
      </c>
    </row>
    <row r="596" spans="1:13" x14ac:dyDescent="0.25">
      <c r="A596" s="21"/>
      <c r="B596" s="13"/>
      <c r="C596" s="13"/>
      <c r="D596" s="13"/>
      <c r="E596" s="22"/>
      <c r="F596" s="14"/>
      <c r="G596" s="14"/>
      <c r="H596" s="16" t="str">
        <f>IF(OR($D596="",$C596=""),"",ROUND(SUMIFS($J$4:$J595,$C$4:$C595,$C596),10))</f>
        <v/>
      </c>
      <c r="I596" s="15" t="str">
        <f>IF(OR($D596="",$C596=""),"",ROUND(SUMIFS($K$4:$K595,$C$4:$C595,$C596),8))</f>
        <v/>
      </c>
      <c r="J596" s="16" t="str">
        <f>IF(OR($D596="",$C596=""),"",IF(OR($D596="Buy",$D596="Reward"),SUM($E596),IF(OR($D596="Sell",$D596="Fee"),-SUM($E596),0)))</f>
        <v/>
      </c>
      <c r="K596" s="17" t="str">
        <f>IF(OR($D596="",$C596=""),"",IF($D596="Sell",IF(SUM($H596)&gt;0,-SUM($I596)*IF(SUM($E596)&gt;SUM($H596),SUM($H596),SUM($E596))/SUM($H596),-SUM($I596)),IF(OR($D596="Buy",$D596="Reward"),SUM($F596)+SUM($G596),0)))</f>
        <v/>
      </c>
      <c r="L596" s="17" t="str">
        <f>IF(OR($C596="",$D596&lt;&gt;"Sell"),"",IF(SUM($H596)&gt;0,SUM($F596)-SUM($G596)-SUM($I596)*IF(SUM($E596)&gt;SUM($H596),SUM($H596),SUM($E596))/SUM($H596),""))</f>
        <v/>
      </c>
      <c r="M596" s="20" t="str">
        <f>IF($D596="","",IF($C596="","Missing coin",IF(AND($D596&lt;&gt;"Buy",$D596&lt;&gt;"Sell",$D596&lt;&gt;"Fee",$D596&lt;&gt;"Reward",$D596&lt;&gt;"Transfer"),"Unknown type",IF(SUM($E596)&lt;=0,"Missing quantity",IF(COUNTIF('Portfolio'!$A$9:$A$58,$C596)=0,"Coin missing from the Portfolio tab",IF(AND($D596="Sell",SUM($E596)&gt;SUM($H596)+0.000000000001),"Sale larger than holdings",IF(AND($D596="Fee",SUM($E596)&gt;SUM($H596)+0.000000000001),"Fee larger than holdings",IF(AND(OR($D596="Buy",$D596="Sell"),SUM($F596)&lt;=0),"Missing amount",IF(AND(ISNUMBER($A596),SUM($A596)&lt;MAX($A$4:$A595)),"Date out of chronological order","OK")))))))))</f>
        <v/>
      </c>
    </row>
    <row r="597" spans="1:13" x14ac:dyDescent="0.25">
      <c r="A597" s="21"/>
      <c r="B597" s="13"/>
      <c r="C597" s="13"/>
      <c r="D597" s="13"/>
      <c r="E597" s="22"/>
      <c r="F597" s="14"/>
      <c r="G597" s="14"/>
      <c r="H597" s="16" t="str">
        <f>IF(OR($D597="",$C597=""),"",ROUND(SUMIFS($J$4:$J596,$C$4:$C596,$C597),10))</f>
        <v/>
      </c>
      <c r="I597" s="15" t="str">
        <f>IF(OR($D597="",$C597=""),"",ROUND(SUMIFS($K$4:$K596,$C$4:$C596,$C597),8))</f>
        <v/>
      </c>
      <c r="J597" s="16" t="str">
        <f>IF(OR($D597="",$C597=""),"",IF(OR($D597="Buy",$D597="Reward"),SUM($E597),IF(OR($D597="Sell",$D597="Fee"),-SUM($E597),0)))</f>
        <v/>
      </c>
      <c r="K597" s="17" t="str">
        <f>IF(OR($D597="",$C597=""),"",IF($D597="Sell",IF(SUM($H597)&gt;0,-SUM($I597)*IF(SUM($E597)&gt;SUM($H597),SUM($H597),SUM($E597))/SUM($H597),-SUM($I597)),IF(OR($D597="Buy",$D597="Reward"),SUM($F597)+SUM($G597),0)))</f>
        <v/>
      </c>
      <c r="L597" s="17" t="str">
        <f>IF(OR($C597="",$D597&lt;&gt;"Sell"),"",IF(SUM($H597)&gt;0,SUM($F597)-SUM($G597)-SUM($I597)*IF(SUM($E597)&gt;SUM($H597),SUM($H597),SUM($E597))/SUM($H597),""))</f>
        <v/>
      </c>
      <c r="M597" s="20" t="str">
        <f>IF($D597="","",IF($C597="","Missing coin",IF(AND($D597&lt;&gt;"Buy",$D597&lt;&gt;"Sell",$D597&lt;&gt;"Fee",$D597&lt;&gt;"Reward",$D597&lt;&gt;"Transfer"),"Unknown type",IF(SUM($E597)&lt;=0,"Missing quantity",IF(COUNTIF('Portfolio'!$A$9:$A$58,$C597)=0,"Coin missing from the Portfolio tab",IF(AND($D597="Sell",SUM($E597)&gt;SUM($H597)+0.000000000001),"Sale larger than holdings",IF(AND($D597="Fee",SUM($E597)&gt;SUM($H597)+0.000000000001),"Fee larger than holdings",IF(AND(OR($D597="Buy",$D597="Sell"),SUM($F597)&lt;=0),"Missing amount",IF(AND(ISNUMBER($A597),SUM($A597)&lt;MAX($A$4:$A596)),"Date out of chronological order","OK")))))))))</f>
        <v/>
      </c>
    </row>
    <row r="598" spans="1:13" x14ac:dyDescent="0.25">
      <c r="A598" s="21"/>
      <c r="B598" s="13"/>
      <c r="C598" s="13"/>
      <c r="D598" s="13"/>
      <c r="E598" s="22"/>
      <c r="F598" s="14"/>
      <c r="G598" s="14"/>
      <c r="H598" s="16" t="str">
        <f>IF(OR($D598="",$C598=""),"",ROUND(SUMIFS($J$4:$J597,$C$4:$C597,$C598),10))</f>
        <v/>
      </c>
      <c r="I598" s="15" t="str">
        <f>IF(OR($D598="",$C598=""),"",ROUND(SUMIFS($K$4:$K597,$C$4:$C597,$C598),8))</f>
        <v/>
      </c>
      <c r="J598" s="16" t="str">
        <f>IF(OR($D598="",$C598=""),"",IF(OR($D598="Buy",$D598="Reward"),SUM($E598),IF(OR($D598="Sell",$D598="Fee"),-SUM($E598),0)))</f>
        <v/>
      </c>
      <c r="K598" s="17" t="str">
        <f>IF(OR($D598="",$C598=""),"",IF($D598="Sell",IF(SUM($H598)&gt;0,-SUM($I598)*IF(SUM($E598)&gt;SUM($H598),SUM($H598),SUM($E598))/SUM($H598),-SUM($I598)),IF(OR($D598="Buy",$D598="Reward"),SUM($F598)+SUM($G598),0)))</f>
        <v/>
      </c>
      <c r="L598" s="17" t="str">
        <f>IF(OR($C598="",$D598&lt;&gt;"Sell"),"",IF(SUM($H598)&gt;0,SUM($F598)-SUM($G598)-SUM($I598)*IF(SUM($E598)&gt;SUM($H598),SUM($H598),SUM($E598))/SUM($H598),""))</f>
        <v/>
      </c>
      <c r="M598" s="20" t="str">
        <f>IF($D598="","",IF($C598="","Missing coin",IF(AND($D598&lt;&gt;"Buy",$D598&lt;&gt;"Sell",$D598&lt;&gt;"Fee",$D598&lt;&gt;"Reward",$D598&lt;&gt;"Transfer"),"Unknown type",IF(SUM($E598)&lt;=0,"Missing quantity",IF(COUNTIF('Portfolio'!$A$9:$A$58,$C598)=0,"Coin missing from the Portfolio tab",IF(AND($D598="Sell",SUM($E598)&gt;SUM($H598)+0.000000000001),"Sale larger than holdings",IF(AND($D598="Fee",SUM($E598)&gt;SUM($H598)+0.000000000001),"Fee larger than holdings",IF(AND(OR($D598="Buy",$D598="Sell"),SUM($F598)&lt;=0),"Missing amount",IF(AND(ISNUMBER($A598),SUM($A598)&lt;MAX($A$4:$A597)),"Date out of chronological order","OK")))))))))</f>
        <v/>
      </c>
    </row>
    <row r="599" spans="1:13" x14ac:dyDescent="0.25">
      <c r="A599" s="21"/>
      <c r="B599" s="13"/>
      <c r="C599" s="13"/>
      <c r="D599" s="13"/>
      <c r="E599" s="22"/>
      <c r="F599" s="14"/>
      <c r="G599" s="14"/>
      <c r="H599" s="16" t="str">
        <f>IF(OR($D599="",$C599=""),"",ROUND(SUMIFS($J$4:$J598,$C$4:$C598,$C599),10))</f>
        <v/>
      </c>
      <c r="I599" s="15" t="str">
        <f>IF(OR($D599="",$C599=""),"",ROUND(SUMIFS($K$4:$K598,$C$4:$C598,$C599),8))</f>
        <v/>
      </c>
      <c r="J599" s="16" t="str">
        <f>IF(OR($D599="",$C599=""),"",IF(OR($D599="Buy",$D599="Reward"),SUM($E599),IF(OR($D599="Sell",$D599="Fee"),-SUM($E599),0)))</f>
        <v/>
      </c>
      <c r="K599" s="17" t="str">
        <f>IF(OR($D599="",$C599=""),"",IF($D599="Sell",IF(SUM($H599)&gt;0,-SUM($I599)*IF(SUM($E599)&gt;SUM($H599),SUM($H599),SUM($E599))/SUM($H599),-SUM($I599)),IF(OR($D599="Buy",$D599="Reward"),SUM($F599)+SUM($G599),0)))</f>
        <v/>
      </c>
      <c r="L599" s="17" t="str">
        <f>IF(OR($C599="",$D599&lt;&gt;"Sell"),"",IF(SUM($H599)&gt;0,SUM($F599)-SUM($G599)-SUM($I599)*IF(SUM($E599)&gt;SUM($H599),SUM($H599),SUM($E599))/SUM($H599),""))</f>
        <v/>
      </c>
      <c r="M599" s="20" t="str">
        <f>IF($D599="","",IF($C599="","Missing coin",IF(AND($D599&lt;&gt;"Buy",$D599&lt;&gt;"Sell",$D599&lt;&gt;"Fee",$D599&lt;&gt;"Reward",$D599&lt;&gt;"Transfer"),"Unknown type",IF(SUM($E599)&lt;=0,"Missing quantity",IF(COUNTIF('Portfolio'!$A$9:$A$58,$C599)=0,"Coin missing from the Portfolio tab",IF(AND($D599="Sell",SUM($E599)&gt;SUM($H599)+0.000000000001),"Sale larger than holdings",IF(AND($D599="Fee",SUM($E599)&gt;SUM($H599)+0.000000000001),"Fee larger than holdings",IF(AND(OR($D599="Buy",$D599="Sell"),SUM($F599)&lt;=0),"Missing amount",IF(AND(ISNUMBER($A599),SUM($A599)&lt;MAX($A$4:$A598)),"Date out of chronological order","OK")))))))))</f>
        <v/>
      </c>
    </row>
    <row r="600" spans="1:13" x14ac:dyDescent="0.25">
      <c r="A600" s="21"/>
      <c r="B600" s="13"/>
      <c r="C600" s="13"/>
      <c r="D600" s="13"/>
      <c r="E600" s="22"/>
      <c r="F600" s="14"/>
      <c r="G600" s="14"/>
      <c r="H600" s="16" t="str">
        <f>IF(OR($D600="",$C600=""),"",ROUND(SUMIFS($J$4:$J599,$C$4:$C599,$C600),10))</f>
        <v/>
      </c>
      <c r="I600" s="15" t="str">
        <f>IF(OR($D600="",$C600=""),"",ROUND(SUMIFS($K$4:$K599,$C$4:$C599,$C600),8))</f>
        <v/>
      </c>
      <c r="J600" s="16" t="str">
        <f>IF(OR($D600="",$C600=""),"",IF(OR($D600="Buy",$D600="Reward"),SUM($E600),IF(OR($D600="Sell",$D600="Fee"),-SUM($E600),0)))</f>
        <v/>
      </c>
      <c r="K600" s="17" t="str">
        <f>IF(OR($D600="",$C600=""),"",IF($D600="Sell",IF(SUM($H600)&gt;0,-SUM($I600)*IF(SUM($E600)&gt;SUM($H600),SUM($H600),SUM($E600))/SUM($H600),-SUM($I600)),IF(OR($D600="Buy",$D600="Reward"),SUM($F600)+SUM($G600),0)))</f>
        <v/>
      </c>
      <c r="L600" s="17" t="str">
        <f>IF(OR($C600="",$D600&lt;&gt;"Sell"),"",IF(SUM($H600)&gt;0,SUM($F600)-SUM($G600)-SUM($I600)*IF(SUM($E600)&gt;SUM($H600),SUM($H600),SUM($E600))/SUM($H600),""))</f>
        <v/>
      </c>
      <c r="M600" s="20" t="str">
        <f>IF($D600="","",IF($C600="","Missing coin",IF(AND($D600&lt;&gt;"Buy",$D600&lt;&gt;"Sell",$D600&lt;&gt;"Fee",$D600&lt;&gt;"Reward",$D600&lt;&gt;"Transfer"),"Unknown type",IF(SUM($E600)&lt;=0,"Missing quantity",IF(COUNTIF('Portfolio'!$A$9:$A$58,$C600)=0,"Coin missing from the Portfolio tab",IF(AND($D600="Sell",SUM($E600)&gt;SUM($H600)+0.000000000001),"Sale larger than holdings",IF(AND($D600="Fee",SUM($E600)&gt;SUM($H600)+0.000000000001),"Fee larger than holdings",IF(AND(OR($D600="Buy",$D600="Sell"),SUM($F600)&lt;=0),"Missing amount",IF(AND(ISNUMBER($A600),SUM($A600)&lt;MAX($A$4:$A599)),"Date out of chronological order","OK")))))))))</f>
        <v/>
      </c>
    </row>
    <row r="601" spans="1:13" x14ac:dyDescent="0.25">
      <c r="A601" s="21"/>
      <c r="B601" s="13"/>
      <c r="C601" s="13"/>
      <c r="D601" s="13"/>
      <c r="E601" s="22"/>
      <c r="F601" s="14"/>
      <c r="G601" s="14"/>
      <c r="H601" s="16" t="str">
        <f>IF(OR($D601="",$C601=""),"",ROUND(SUMIFS($J$4:$J600,$C$4:$C600,$C601),10))</f>
        <v/>
      </c>
      <c r="I601" s="15" t="str">
        <f>IF(OR($D601="",$C601=""),"",ROUND(SUMIFS($K$4:$K600,$C$4:$C600,$C601),8))</f>
        <v/>
      </c>
      <c r="J601" s="16" t="str">
        <f>IF(OR($D601="",$C601=""),"",IF(OR($D601="Buy",$D601="Reward"),SUM($E601),IF(OR($D601="Sell",$D601="Fee"),-SUM($E601),0)))</f>
        <v/>
      </c>
      <c r="K601" s="17" t="str">
        <f>IF(OR($D601="",$C601=""),"",IF($D601="Sell",IF(SUM($H601)&gt;0,-SUM($I601)*IF(SUM($E601)&gt;SUM($H601),SUM($H601),SUM($E601))/SUM($H601),-SUM($I601)),IF(OR($D601="Buy",$D601="Reward"),SUM($F601)+SUM($G601),0)))</f>
        <v/>
      </c>
      <c r="L601" s="17" t="str">
        <f>IF(OR($C601="",$D601&lt;&gt;"Sell"),"",IF(SUM($H601)&gt;0,SUM($F601)-SUM($G601)-SUM($I601)*IF(SUM($E601)&gt;SUM($H601),SUM($H601),SUM($E601))/SUM($H601),""))</f>
        <v/>
      </c>
      <c r="M601" s="20" t="str">
        <f>IF($D601="","",IF($C601="","Missing coin",IF(AND($D601&lt;&gt;"Buy",$D601&lt;&gt;"Sell",$D601&lt;&gt;"Fee",$D601&lt;&gt;"Reward",$D601&lt;&gt;"Transfer"),"Unknown type",IF(SUM($E601)&lt;=0,"Missing quantity",IF(COUNTIF('Portfolio'!$A$9:$A$58,$C601)=0,"Coin missing from the Portfolio tab",IF(AND($D601="Sell",SUM($E601)&gt;SUM($H601)+0.000000000001),"Sale larger than holdings",IF(AND($D601="Fee",SUM($E601)&gt;SUM($H601)+0.000000000001),"Fee larger than holdings",IF(AND(OR($D601="Buy",$D601="Sell"),SUM($F601)&lt;=0),"Missing amount",IF(AND(ISNUMBER($A601),SUM($A601)&lt;MAX($A$4:$A600)),"Date out of chronological order","OK")))))))))</f>
        <v/>
      </c>
    </row>
    <row r="602" spans="1:13" x14ac:dyDescent="0.25">
      <c r="A602" s="21"/>
      <c r="B602" s="13"/>
      <c r="C602" s="13"/>
      <c r="D602" s="13"/>
      <c r="E602" s="22"/>
      <c r="F602" s="14"/>
      <c r="G602" s="14"/>
      <c r="H602" s="16" t="str">
        <f>IF(OR($D602="",$C602=""),"",ROUND(SUMIFS($J$4:$J601,$C$4:$C601,$C602),10))</f>
        <v/>
      </c>
      <c r="I602" s="15" t="str">
        <f>IF(OR($D602="",$C602=""),"",ROUND(SUMIFS($K$4:$K601,$C$4:$C601,$C602),8))</f>
        <v/>
      </c>
      <c r="J602" s="16" t="str">
        <f>IF(OR($D602="",$C602=""),"",IF(OR($D602="Buy",$D602="Reward"),SUM($E602),IF(OR($D602="Sell",$D602="Fee"),-SUM($E602),0)))</f>
        <v/>
      </c>
      <c r="K602" s="17" t="str">
        <f>IF(OR($D602="",$C602=""),"",IF($D602="Sell",IF(SUM($H602)&gt;0,-SUM($I602)*IF(SUM($E602)&gt;SUM($H602),SUM($H602),SUM($E602))/SUM($H602),-SUM($I602)),IF(OR($D602="Buy",$D602="Reward"),SUM($F602)+SUM($G602),0)))</f>
        <v/>
      </c>
      <c r="L602" s="17" t="str">
        <f>IF(OR($C602="",$D602&lt;&gt;"Sell"),"",IF(SUM($H602)&gt;0,SUM($F602)-SUM($G602)-SUM($I602)*IF(SUM($E602)&gt;SUM($H602),SUM($H602),SUM($E602))/SUM($H602),""))</f>
        <v/>
      </c>
      <c r="M602" s="20" t="str">
        <f>IF($D602="","",IF($C602="","Missing coin",IF(AND($D602&lt;&gt;"Buy",$D602&lt;&gt;"Sell",$D602&lt;&gt;"Fee",$D602&lt;&gt;"Reward",$D602&lt;&gt;"Transfer"),"Unknown type",IF(SUM($E602)&lt;=0,"Missing quantity",IF(COUNTIF('Portfolio'!$A$9:$A$58,$C602)=0,"Coin missing from the Portfolio tab",IF(AND($D602="Sell",SUM($E602)&gt;SUM($H602)+0.000000000001),"Sale larger than holdings",IF(AND($D602="Fee",SUM($E602)&gt;SUM($H602)+0.000000000001),"Fee larger than holdings",IF(AND(OR($D602="Buy",$D602="Sell"),SUM($F602)&lt;=0),"Missing amount",IF(AND(ISNUMBER($A602),SUM($A602)&lt;MAX($A$4:$A601)),"Date out of chronological order","OK")))))))))</f>
        <v/>
      </c>
    </row>
    <row r="603" spans="1:13" x14ac:dyDescent="0.25">
      <c r="A603" s="21"/>
      <c r="B603" s="13"/>
      <c r="C603" s="13"/>
      <c r="D603" s="13"/>
      <c r="E603" s="22"/>
      <c r="F603" s="14"/>
      <c r="G603" s="14"/>
      <c r="H603" s="16" t="str">
        <f>IF(OR($D603="",$C603=""),"",ROUND(SUMIFS($J$4:$J602,$C$4:$C602,$C603),10))</f>
        <v/>
      </c>
      <c r="I603" s="15" t="str">
        <f>IF(OR($D603="",$C603=""),"",ROUND(SUMIFS($K$4:$K602,$C$4:$C602,$C603),8))</f>
        <v/>
      </c>
      <c r="J603" s="16" t="str">
        <f>IF(OR($D603="",$C603=""),"",IF(OR($D603="Buy",$D603="Reward"),SUM($E603),IF(OR($D603="Sell",$D603="Fee"),-SUM($E603),0)))</f>
        <v/>
      </c>
      <c r="K603" s="17" t="str">
        <f>IF(OR($D603="",$C603=""),"",IF($D603="Sell",IF(SUM($H603)&gt;0,-SUM($I603)*IF(SUM($E603)&gt;SUM($H603),SUM($H603),SUM($E603))/SUM($H603),-SUM($I603)),IF(OR($D603="Buy",$D603="Reward"),SUM($F603)+SUM($G603),0)))</f>
        <v/>
      </c>
      <c r="L603" s="17" t="str">
        <f>IF(OR($C603="",$D603&lt;&gt;"Sell"),"",IF(SUM($H603)&gt;0,SUM($F603)-SUM($G603)-SUM($I603)*IF(SUM($E603)&gt;SUM($H603),SUM($H603),SUM($E603))/SUM($H603),""))</f>
        <v/>
      </c>
      <c r="M603" s="20" t="str">
        <f>IF($D603="","",IF($C603="","Missing coin",IF(AND($D603&lt;&gt;"Buy",$D603&lt;&gt;"Sell",$D603&lt;&gt;"Fee",$D603&lt;&gt;"Reward",$D603&lt;&gt;"Transfer"),"Unknown type",IF(SUM($E603)&lt;=0,"Missing quantity",IF(COUNTIF('Portfolio'!$A$9:$A$58,$C603)=0,"Coin missing from the Portfolio tab",IF(AND($D603="Sell",SUM($E603)&gt;SUM($H603)+0.000000000001),"Sale larger than holdings",IF(AND($D603="Fee",SUM($E603)&gt;SUM($H603)+0.000000000001),"Fee larger than holdings",IF(AND(OR($D603="Buy",$D603="Sell"),SUM($F603)&lt;=0),"Missing amount",IF(AND(ISNUMBER($A603),SUM($A603)&lt;MAX($A$4:$A602)),"Date out of chronological order","OK")))))))))</f>
        <v/>
      </c>
    </row>
    <row r="604" spans="1:13" x14ac:dyDescent="0.25">
      <c r="A604" s="21"/>
      <c r="B604" s="13"/>
      <c r="C604" s="13"/>
      <c r="D604" s="13"/>
      <c r="E604" s="22"/>
      <c r="F604" s="14"/>
      <c r="G604" s="14"/>
      <c r="H604" s="16" t="str">
        <f>IF(OR($D604="",$C604=""),"",ROUND(SUMIFS($J$4:$J603,$C$4:$C603,$C604),10))</f>
        <v/>
      </c>
      <c r="I604" s="15" t="str">
        <f>IF(OR($D604="",$C604=""),"",ROUND(SUMIFS($K$4:$K603,$C$4:$C603,$C604),8))</f>
        <v/>
      </c>
      <c r="J604" s="16" t="str">
        <f>IF(OR($D604="",$C604=""),"",IF(OR($D604="Buy",$D604="Reward"),SUM($E604),IF(OR($D604="Sell",$D604="Fee"),-SUM($E604),0)))</f>
        <v/>
      </c>
      <c r="K604" s="17" t="str">
        <f>IF(OR($D604="",$C604=""),"",IF($D604="Sell",IF(SUM($H604)&gt;0,-SUM($I604)*IF(SUM($E604)&gt;SUM($H604),SUM($H604),SUM($E604))/SUM($H604),-SUM($I604)),IF(OR($D604="Buy",$D604="Reward"),SUM($F604)+SUM($G604),0)))</f>
        <v/>
      </c>
      <c r="L604" s="17" t="str">
        <f>IF(OR($C604="",$D604&lt;&gt;"Sell"),"",IF(SUM($H604)&gt;0,SUM($F604)-SUM($G604)-SUM($I604)*IF(SUM($E604)&gt;SUM($H604),SUM($H604),SUM($E604))/SUM($H604),""))</f>
        <v/>
      </c>
      <c r="M604" s="20" t="str">
        <f>IF($D604="","",IF($C604="","Missing coin",IF(AND($D604&lt;&gt;"Buy",$D604&lt;&gt;"Sell",$D604&lt;&gt;"Fee",$D604&lt;&gt;"Reward",$D604&lt;&gt;"Transfer"),"Unknown type",IF(SUM($E604)&lt;=0,"Missing quantity",IF(COUNTIF('Portfolio'!$A$9:$A$58,$C604)=0,"Coin missing from the Portfolio tab",IF(AND($D604="Sell",SUM($E604)&gt;SUM($H604)+0.000000000001),"Sale larger than holdings",IF(AND($D604="Fee",SUM($E604)&gt;SUM($H604)+0.000000000001),"Fee larger than holdings",IF(AND(OR($D604="Buy",$D604="Sell"),SUM($F604)&lt;=0),"Missing amount",IF(AND(ISNUMBER($A604),SUM($A604)&lt;MAX($A$4:$A603)),"Date out of chronological order","OK")))))))))</f>
        <v/>
      </c>
    </row>
    <row r="605" spans="1:13" x14ac:dyDescent="0.25">
      <c r="A605" s="21"/>
      <c r="B605" s="13"/>
      <c r="C605" s="13"/>
      <c r="D605" s="13"/>
      <c r="E605" s="22"/>
      <c r="F605" s="14"/>
      <c r="G605" s="14"/>
      <c r="H605" s="16" t="str">
        <f>IF(OR($D605="",$C605=""),"",ROUND(SUMIFS($J$4:$J604,$C$4:$C604,$C605),10))</f>
        <v/>
      </c>
      <c r="I605" s="15" t="str">
        <f>IF(OR($D605="",$C605=""),"",ROUND(SUMIFS($K$4:$K604,$C$4:$C604,$C605),8))</f>
        <v/>
      </c>
      <c r="J605" s="16" t="str">
        <f>IF(OR($D605="",$C605=""),"",IF(OR($D605="Buy",$D605="Reward"),SUM($E605),IF(OR($D605="Sell",$D605="Fee"),-SUM($E605),0)))</f>
        <v/>
      </c>
      <c r="K605" s="17" t="str">
        <f>IF(OR($D605="",$C605=""),"",IF($D605="Sell",IF(SUM($H605)&gt;0,-SUM($I605)*IF(SUM($E605)&gt;SUM($H605),SUM($H605),SUM($E605))/SUM($H605),-SUM($I605)),IF(OR($D605="Buy",$D605="Reward"),SUM($F605)+SUM($G605),0)))</f>
        <v/>
      </c>
      <c r="L605" s="17" t="str">
        <f>IF(OR($C605="",$D605&lt;&gt;"Sell"),"",IF(SUM($H605)&gt;0,SUM($F605)-SUM($G605)-SUM($I605)*IF(SUM($E605)&gt;SUM($H605),SUM($H605),SUM($E605))/SUM($H605),""))</f>
        <v/>
      </c>
      <c r="M605" s="20" t="str">
        <f>IF($D605="","",IF($C605="","Missing coin",IF(AND($D605&lt;&gt;"Buy",$D605&lt;&gt;"Sell",$D605&lt;&gt;"Fee",$D605&lt;&gt;"Reward",$D605&lt;&gt;"Transfer"),"Unknown type",IF(SUM($E605)&lt;=0,"Missing quantity",IF(COUNTIF('Portfolio'!$A$9:$A$58,$C605)=0,"Coin missing from the Portfolio tab",IF(AND($D605="Sell",SUM($E605)&gt;SUM($H605)+0.000000000001),"Sale larger than holdings",IF(AND($D605="Fee",SUM($E605)&gt;SUM($H605)+0.000000000001),"Fee larger than holdings",IF(AND(OR($D605="Buy",$D605="Sell"),SUM($F605)&lt;=0),"Missing amount",IF(AND(ISNUMBER($A605),SUM($A605)&lt;MAX($A$4:$A604)),"Date out of chronological order","OK")))))))))</f>
        <v/>
      </c>
    </row>
    <row r="606" spans="1:13" x14ac:dyDescent="0.25">
      <c r="A606" s="21"/>
      <c r="B606" s="13"/>
      <c r="C606" s="13"/>
      <c r="D606" s="13"/>
      <c r="E606" s="22"/>
      <c r="F606" s="14"/>
      <c r="G606" s="14"/>
      <c r="H606" s="16" t="str">
        <f>IF(OR($D606="",$C606=""),"",ROUND(SUMIFS($J$4:$J605,$C$4:$C605,$C606),10))</f>
        <v/>
      </c>
      <c r="I606" s="15" t="str">
        <f>IF(OR($D606="",$C606=""),"",ROUND(SUMIFS($K$4:$K605,$C$4:$C605,$C606),8))</f>
        <v/>
      </c>
      <c r="J606" s="16" t="str">
        <f>IF(OR($D606="",$C606=""),"",IF(OR($D606="Buy",$D606="Reward"),SUM($E606),IF(OR($D606="Sell",$D606="Fee"),-SUM($E606),0)))</f>
        <v/>
      </c>
      <c r="K606" s="17" t="str">
        <f>IF(OR($D606="",$C606=""),"",IF($D606="Sell",IF(SUM($H606)&gt;0,-SUM($I606)*IF(SUM($E606)&gt;SUM($H606),SUM($H606),SUM($E606))/SUM($H606),-SUM($I606)),IF(OR($D606="Buy",$D606="Reward"),SUM($F606)+SUM($G606),0)))</f>
        <v/>
      </c>
      <c r="L606" s="17" t="str">
        <f>IF(OR($C606="",$D606&lt;&gt;"Sell"),"",IF(SUM($H606)&gt;0,SUM($F606)-SUM($G606)-SUM($I606)*IF(SUM($E606)&gt;SUM($H606),SUM($H606),SUM($E606))/SUM($H606),""))</f>
        <v/>
      </c>
      <c r="M606" s="20" t="str">
        <f>IF($D606="","",IF($C606="","Missing coin",IF(AND($D606&lt;&gt;"Buy",$D606&lt;&gt;"Sell",$D606&lt;&gt;"Fee",$D606&lt;&gt;"Reward",$D606&lt;&gt;"Transfer"),"Unknown type",IF(SUM($E606)&lt;=0,"Missing quantity",IF(COUNTIF('Portfolio'!$A$9:$A$58,$C606)=0,"Coin missing from the Portfolio tab",IF(AND($D606="Sell",SUM($E606)&gt;SUM($H606)+0.000000000001),"Sale larger than holdings",IF(AND($D606="Fee",SUM($E606)&gt;SUM($H606)+0.000000000001),"Fee larger than holdings",IF(AND(OR($D606="Buy",$D606="Sell"),SUM($F606)&lt;=0),"Missing amount",IF(AND(ISNUMBER($A606),SUM($A606)&lt;MAX($A$4:$A605)),"Date out of chronological order","OK")))))))))</f>
        <v/>
      </c>
    </row>
    <row r="607" spans="1:13" x14ac:dyDescent="0.25">
      <c r="A607" s="21"/>
      <c r="B607" s="13"/>
      <c r="C607" s="13"/>
      <c r="D607" s="13"/>
      <c r="E607" s="22"/>
      <c r="F607" s="14"/>
      <c r="G607" s="14"/>
      <c r="H607" s="16" t="str">
        <f>IF(OR($D607="",$C607=""),"",ROUND(SUMIFS($J$4:$J606,$C$4:$C606,$C607),10))</f>
        <v/>
      </c>
      <c r="I607" s="15" t="str">
        <f>IF(OR($D607="",$C607=""),"",ROUND(SUMIFS($K$4:$K606,$C$4:$C606,$C607),8))</f>
        <v/>
      </c>
      <c r="J607" s="16" t="str">
        <f>IF(OR($D607="",$C607=""),"",IF(OR($D607="Buy",$D607="Reward"),SUM($E607),IF(OR($D607="Sell",$D607="Fee"),-SUM($E607),0)))</f>
        <v/>
      </c>
      <c r="K607" s="17" t="str">
        <f>IF(OR($D607="",$C607=""),"",IF($D607="Sell",IF(SUM($H607)&gt;0,-SUM($I607)*IF(SUM($E607)&gt;SUM($H607),SUM($H607),SUM($E607))/SUM($H607),-SUM($I607)),IF(OR($D607="Buy",$D607="Reward"),SUM($F607)+SUM($G607),0)))</f>
        <v/>
      </c>
      <c r="L607" s="17" t="str">
        <f>IF(OR($C607="",$D607&lt;&gt;"Sell"),"",IF(SUM($H607)&gt;0,SUM($F607)-SUM($G607)-SUM($I607)*IF(SUM($E607)&gt;SUM($H607),SUM($H607),SUM($E607))/SUM($H607),""))</f>
        <v/>
      </c>
      <c r="M607" s="20" t="str">
        <f>IF($D607="","",IF($C607="","Missing coin",IF(AND($D607&lt;&gt;"Buy",$D607&lt;&gt;"Sell",$D607&lt;&gt;"Fee",$D607&lt;&gt;"Reward",$D607&lt;&gt;"Transfer"),"Unknown type",IF(SUM($E607)&lt;=0,"Missing quantity",IF(COUNTIF('Portfolio'!$A$9:$A$58,$C607)=0,"Coin missing from the Portfolio tab",IF(AND($D607="Sell",SUM($E607)&gt;SUM($H607)+0.000000000001),"Sale larger than holdings",IF(AND($D607="Fee",SUM($E607)&gt;SUM($H607)+0.000000000001),"Fee larger than holdings",IF(AND(OR($D607="Buy",$D607="Sell"),SUM($F607)&lt;=0),"Missing amount",IF(AND(ISNUMBER($A607),SUM($A607)&lt;MAX($A$4:$A606)),"Date out of chronological order","OK")))))))))</f>
        <v/>
      </c>
    </row>
    <row r="608" spans="1:13" x14ac:dyDescent="0.25">
      <c r="A608" s="21"/>
      <c r="B608" s="13"/>
      <c r="C608" s="13"/>
      <c r="D608" s="13"/>
      <c r="E608" s="22"/>
      <c r="F608" s="14"/>
      <c r="G608" s="14"/>
      <c r="H608" s="16" t="str">
        <f>IF(OR($D608="",$C608=""),"",ROUND(SUMIFS($J$4:$J607,$C$4:$C607,$C608),10))</f>
        <v/>
      </c>
      <c r="I608" s="15" t="str">
        <f>IF(OR($D608="",$C608=""),"",ROUND(SUMIFS($K$4:$K607,$C$4:$C607,$C608),8))</f>
        <v/>
      </c>
      <c r="J608" s="16" t="str">
        <f>IF(OR($D608="",$C608=""),"",IF(OR($D608="Buy",$D608="Reward"),SUM($E608),IF(OR($D608="Sell",$D608="Fee"),-SUM($E608),0)))</f>
        <v/>
      </c>
      <c r="K608" s="17" t="str">
        <f>IF(OR($D608="",$C608=""),"",IF($D608="Sell",IF(SUM($H608)&gt;0,-SUM($I608)*IF(SUM($E608)&gt;SUM($H608),SUM($H608),SUM($E608))/SUM($H608),-SUM($I608)),IF(OR($D608="Buy",$D608="Reward"),SUM($F608)+SUM($G608),0)))</f>
        <v/>
      </c>
      <c r="L608" s="17" t="str">
        <f>IF(OR($C608="",$D608&lt;&gt;"Sell"),"",IF(SUM($H608)&gt;0,SUM($F608)-SUM($G608)-SUM($I608)*IF(SUM($E608)&gt;SUM($H608),SUM($H608),SUM($E608))/SUM($H608),""))</f>
        <v/>
      </c>
      <c r="M608" s="20" t="str">
        <f>IF($D608="","",IF($C608="","Missing coin",IF(AND($D608&lt;&gt;"Buy",$D608&lt;&gt;"Sell",$D608&lt;&gt;"Fee",$D608&lt;&gt;"Reward",$D608&lt;&gt;"Transfer"),"Unknown type",IF(SUM($E608)&lt;=0,"Missing quantity",IF(COUNTIF('Portfolio'!$A$9:$A$58,$C608)=0,"Coin missing from the Portfolio tab",IF(AND($D608="Sell",SUM($E608)&gt;SUM($H608)+0.000000000001),"Sale larger than holdings",IF(AND($D608="Fee",SUM($E608)&gt;SUM($H608)+0.000000000001),"Fee larger than holdings",IF(AND(OR($D608="Buy",$D608="Sell"),SUM($F608)&lt;=0),"Missing amount",IF(AND(ISNUMBER($A608),SUM($A608)&lt;MAX($A$4:$A607)),"Date out of chronological order","OK")))))))))</f>
        <v/>
      </c>
    </row>
    <row r="609" spans="1:13" x14ac:dyDescent="0.25">
      <c r="A609" s="21"/>
      <c r="B609" s="13"/>
      <c r="C609" s="13"/>
      <c r="D609" s="13"/>
      <c r="E609" s="22"/>
      <c r="F609" s="14"/>
      <c r="G609" s="14"/>
      <c r="H609" s="16" t="str">
        <f>IF(OR($D609="",$C609=""),"",ROUND(SUMIFS($J$4:$J608,$C$4:$C608,$C609),10))</f>
        <v/>
      </c>
      <c r="I609" s="15" t="str">
        <f>IF(OR($D609="",$C609=""),"",ROUND(SUMIFS($K$4:$K608,$C$4:$C608,$C609),8))</f>
        <v/>
      </c>
      <c r="J609" s="16" t="str">
        <f>IF(OR($D609="",$C609=""),"",IF(OR($D609="Buy",$D609="Reward"),SUM($E609),IF(OR($D609="Sell",$D609="Fee"),-SUM($E609),0)))</f>
        <v/>
      </c>
      <c r="K609" s="17" t="str">
        <f>IF(OR($D609="",$C609=""),"",IF($D609="Sell",IF(SUM($H609)&gt;0,-SUM($I609)*IF(SUM($E609)&gt;SUM($H609),SUM($H609),SUM($E609))/SUM($H609),-SUM($I609)),IF(OR($D609="Buy",$D609="Reward"),SUM($F609)+SUM($G609),0)))</f>
        <v/>
      </c>
      <c r="L609" s="17" t="str">
        <f>IF(OR($C609="",$D609&lt;&gt;"Sell"),"",IF(SUM($H609)&gt;0,SUM($F609)-SUM($G609)-SUM($I609)*IF(SUM($E609)&gt;SUM($H609),SUM($H609),SUM($E609))/SUM($H609),""))</f>
        <v/>
      </c>
      <c r="M609" s="20" t="str">
        <f>IF($D609="","",IF($C609="","Missing coin",IF(AND($D609&lt;&gt;"Buy",$D609&lt;&gt;"Sell",$D609&lt;&gt;"Fee",$D609&lt;&gt;"Reward",$D609&lt;&gt;"Transfer"),"Unknown type",IF(SUM($E609)&lt;=0,"Missing quantity",IF(COUNTIF('Portfolio'!$A$9:$A$58,$C609)=0,"Coin missing from the Portfolio tab",IF(AND($D609="Sell",SUM($E609)&gt;SUM($H609)+0.000000000001),"Sale larger than holdings",IF(AND($D609="Fee",SUM($E609)&gt;SUM($H609)+0.000000000001),"Fee larger than holdings",IF(AND(OR($D609="Buy",$D609="Sell"),SUM($F609)&lt;=0),"Missing amount",IF(AND(ISNUMBER($A609),SUM($A609)&lt;MAX($A$4:$A608)),"Date out of chronological order","OK")))))))))</f>
        <v/>
      </c>
    </row>
    <row r="610" spans="1:13" x14ac:dyDescent="0.25">
      <c r="A610" s="21"/>
      <c r="B610" s="13"/>
      <c r="C610" s="13"/>
      <c r="D610" s="13"/>
      <c r="E610" s="22"/>
      <c r="F610" s="14"/>
      <c r="G610" s="14"/>
      <c r="H610" s="16" t="str">
        <f>IF(OR($D610="",$C610=""),"",ROUND(SUMIFS($J$4:$J609,$C$4:$C609,$C610),10))</f>
        <v/>
      </c>
      <c r="I610" s="15" t="str">
        <f>IF(OR($D610="",$C610=""),"",ROUND(SUMIFS($K$4:$K609,$C$4:$C609,$C610),8))</f>
        <v/>
      </c>
      <c r="J610" s="16" t="str">
        <f>IF(OR($D610="",$C610=""),"",IF(OR($D610="Buy",$D610="Reward"),SUM($E610),IF(OR($D610="Sell",$D610="Fee"),-SUM($E610),0)))</f>
        <v/>
      </c>
      <c r="K610" s="17" t="str">
        <f>IF(OR($D610="",$C610=""),"",IF($D610="Sell",IF(SUM($H610)&gt;0,-SUM($I610)*IF(SUM($E610)&gt;SUM($H610),SUM($H610),SUM($E610))/SUM($H610),-SUM($I610)),IF(OR($D610="Buy",$D610="Reward"),SUM($F610)+SUM($G610),0)))</f>
        <v/>
      </c>
      <c r="L610" s="17" t="str">
        <f>IF(OR($C610="",$D610&lt;&gt;"Sell"),"",IF(SUM($H610)&gt;0,SUM($F610)-SUM($G610)-SUM($I610)*IF(SUM($E610)&gt;SUM($H610),SUM($H610),SUM($E610))/SUM($H610),""))</f>
        <v/>
      </c>
      <c r="M610" s="20" t="str">
        <f>IF($D610="","",IF($C610="","Missing coin",IF(AND($D610&lt;&gt;"Buy",$D610&lt;&gt;"Sell",$D610&lt;&gt;"Fee",$D610&lt;&gt;"Reward",$D610&lt;&gt;"Transfer"),"Unknown type",IF(SUM($E610)&lt;=0,"Missing quantity",IF(COUNTIF('Portfolio'!$A$9:$A$58,$C610)=0,"Coin missing from the Portfolio tab",IF(AND($D610="Sell",SUM($E610)&gt;SUM($H610)+0.000000000001),"Sale larger than holdings",IF(AND($D610="Fee",SUM($E610)&gt;SUM($H610)+0.000000000001),"Fee larger than holdings",IF(AND(OR($D610="Buy",$D610="Sell"),SUM($F610)&lt;=0),"Missing amount",IF(AND(ISNUMBER($A610),SUM($A610)&lt;MAX($A$4:$A609)),"Date out of chronological order","OK")))))))))</f>
        <v/>
      </c>
    </row>
    <row r="611" spans="1:13" x14ac:dyDescent="0.25">
      <c r="A611" s="21"/>
      <c r="B611" s="13"/>
      <c r="C611" s="13"/>
      <c r="D611" s="13"/>
      <c r="E611" s="22"/>
      <c r="F611" s="14"/>
      <c r="G611" s="14"/>
      <c r="H611" s="16" t="str">
        <f>IF(OR($D611="",$C611=""),"",ROUND(SUMIFS($J$4:$J610,$C$4:$C610,$C611),10))</f>
        <v/>
      </c>
      <c r="I611" s="15" t="str">
        <f>IF(OR($D611="",$C611=""),"",ROUND(SUMIFS($K$4:$K610,$C$4:$C610,$C611),8))</f>
        <v/>
      </c>
      <c r="J611" s="16" t="str">
        <f>IF(OR($D611="",$C611=""),"",IF(OR($D611="Buy",$D611="Reward"),SUM($E611),IF(OR($D611="Sell",$D611="Fee"),-SUM($E611),0)))</f>
        <v/>
      </c>
      <c r="K611" s="17" t="str">
        <f>IF(OR($D611="",$C611=""),"",IF($D611="Sell",IF(SUM($H611)&gt;0,-SUM($I611)*IF(SUM($E611)&gt;SUM($H611),SUM($H611),SUM($E611))/SUM($H611),-SUM($I611)),IF(OR($D611="Buy",$D611="Reward"),SUM($F611)+SUM($G611),0)))</f>
        <v/>
      </c>
      <c r="L611" s="17" t="str">
        <f>IF(OR($C611="",$D611&lt;&gt;"Sell"),"",IF(SUM($H611)&gt;0,SUM($F611)-SUM($G611)-SUM($I611)*IF(SUM($E611)&gt;SUM($H611),SUM($H611),SUM($E611))/SUM($H611),""))</f>
        <v/>
      </c>
      <c r="M611" s="20" t="str">
        <f>IF($D611="","",IF($C611="","Missing coin",IF(AND($D611&lt;&gt;"Buy",$D611&lt;&gt;"Sell",$D611&lt;&gt;"Fee",$D611&lt;&gt;"Reward",$D611&lt;&gt;"Transfer"),"Unknown type",IF(SUM($E611)&lt;=0,"Missing quantity",IF(COUNTIF('Portfolio'!$A$9:$A$58,$C611)=0,"Coin missing from the Portfolio tab",IF(AND($D611="Sell",SUM($E611)&gt;SUM($H611)+0.000000000001),"Sale larger than holdings",IF(AND($D611="Fee",SUM($E611)&gt;SUM($H611)+0.000000000001),"Fee larger than holdings",IF(AND(OR($D611="Buy",$D611="Sell"),SUM($F611)&lt;=0),"Missing amount",IF(AND(ISNUMBER($A611),SUM($A611)&lt;MAX($A$4:$A610)),"Date out of chronological order","OK")))))))))</f>
        <v/>
      </c>
    </row>
    <row r="612" spans="1:13" x14ac:dyDescent="0.25">
      <c r="A612" s="21"/>
      <c r="B612" s="13"/>
      <c r="C612" s="13"/>
      <c r="D612" s="13"/>
      <c r="E612" s="22"/>
      <c r="F612" s="14"/>
      <c r="G612" s="14"/>
      <c r="H612" s="16" t="str">
        <f>IF(OR($D612="",$C612=""),"",ROUND(SUMIFS($J$4:$J611,$C$4:$C611,$C612),10))</f>
        <v/>
      </c>
      <c r="I612" s="15" t="str">
        <f>IF(OR($D612="",$C612=""),"",ROUND(SUMIFS($K$4:$K611,$C$4:$C611,$C612),8))</f>
        <v/>
      </c>
      <c r="J612" s="16" t="str">
        <f>IF(OR($D612="",$C612=""),"",IF(OR($D612="Buy",$D612="Reward"),SUM($E612),IF(OR($D612="Sell",$D612="Fee"),-SUM($E612),0)))</f>
        <v/>
      </c>
      <c r="K612" s="17" t="str">
        <f>IF(OR($D612="",$C612=""),"",IF($D612="Sell",IF(SUM($H612)&gt;0,-SUM($I612)*IF(SUM($E612)&gt;SUM($H612),SUM($H612),SUM($E612))/SUM($H612),-SUM($I612)),IF(OR($D612="Buy",$D612="Reward"),SUM($F612)+SUM($G612),0)))</f>
        <v/>
      </c>
      <c r="L612" s="17" t="str">
        <f>IF(OR($C612="",$D612&lt;&gt;"Sell"),"",IF(SUM($H612)&gt;0,SUM($F612)-SUM($G612)-SUM($I612)*IF(SUM($E612)&gt;SUM($H612),SUM($H612),SUM($E612))/SUM($H612),""))</f>
        <v/>
      </c>
      <c r="M612" s="20" t="str">
        <f>IF($D612="","",IF($C612="","Missing coin",IF(AND($D612&lt;&gt;"Buy",$D612&lt;&gt;"Sell",$D612&lt;&gt;"Fee",$D612&lt;&gt;"Reward",$D612&lt;&gt;"Transfer"),"Unknown type",IF(SUM($E612)&lt;=0,"Missing quantity",IF(COUNTIF('Portfolio'!$A$9:$A$58,$C612)=0,"Coin missing from the Portfolio tab",IF(AND($D612="Sell",SUM($E612)&gt;SUM($H612)+0.000000000001),"Sale larger than holdings",IF(AND($D612="Fee",SUM($E612)&gt;SUM($H612)+0.000000000001),"Fee larger than holdings",IF(AND(OR($D612="Buy",$D612="Sell"),SUM($F612)&lt;=0),"Missing amount",IF(AND(ISNUMBER($A612),SUM($A612)&lt;MAX($A$4:$A611)),"Date out of chronological order","OK")))))))))</f>
        <v/>
      </c>
    </row>
    <row r="613" spans="1:13" x14ac:dyDescent="0.25">
      <c r="A613" s="21"/>
      <c r="B613" s="13"/>
      <c r="C613" s="13"/>
      <c r="D613" s="13"/>
      <c r="E613" s="22"/>
      <c r="F613" s="14"/>
      <c r="G613" s="14"/>
      <c r="H613" s="16" t="str">
        <f>IF(OR($D613="",$C613=""),"",ROUND(SUMIFS($J$4:$J612,$C$4:$C612,$C613),10))</f>
        <v/>
      </c>
      <c r="I613" s="15" t="str">
        <f>IF(OR($D613="",$C613=""),"",ROUND(SUMIFS($K$4:$K612,$C$4:$C612,$C613),8))</f>
        <v/>
      </c>
      <c r="J613" s="16" t="str">
        <f>IF(OR($D613="",$C613=""),"",IF(OR($D613="Buy",$D613="Reward"),SUM($E613),IF(OR($D613="Sell",$D613="Fee"),-SUM($E613),0)))</f>
        <v/>
      </c>
      <c r="K613" s="17" t="str">
        <f>IF(OR($D613="",$C613=""),"",IF($D613="Sell",IF(SUM($H613)&gt;0,-SUM($I613)*IF(SUM($E613)&gt;SUM($H613),SUM($H613),SUM($E613))/SUM($H613),-SUM($I613)),IF(OR($D613="Buy",$D613="Reward"),SUM($F613)+SUM($G613),0)))</f>
        <v/>
      </c>
      <c r="L613" s="17" t="str">
        <f>IF(OR($C613="",$D613&lt;&gt;"Sell"),"",IF(SUM($H613)&gt;0,SUM($F613)-SUM($G613)-SUM($I613)*IF(SUM($E613)&gt;SUM($H613),SUM($H613),SUM($E613))/SUM($H613),""))</f>
        <v/>
      </c>
      <c r="M613" s="20" t="str">
        <f>IF($D613="","",IF($C613="","Missing coin",IF(AND($D613&lt;&gt;"Buy",$D613&lt;&gt;"Sell",$D613&lt;&gt;"Fee",$D613&lt;&gt;"Reward",$D613&lt;&gt;"Transfer"),"Unknown type",IF(SUM($E613)&lt;=0,"Missing quantity",IF(COUNTIF('Portfolio'!$A$9:$A$58,$C613)=0,"Coin missing from the Portfolio tab",IF(AND($D613="Sell",SUM($E613)&gt;SUM($H613)+0.000000000001),"Sale larger than holdings",IF(AND($D613="Fee",SUM($E613)&gt;SUM($H613)+0.000000000001),"Fee larger than holdings",IF(AND(OR($D613="Buy",$D613="Sell"),SUM($F613)&lt;=0),"Missing amount",IF(AND(ISNUMBER($A613),SUM($A613)&lt;MAX($A$4:$A612)),"Date out of chronological order","OK")))))))))</f>
        <v/>
      </c>
    </row>
    <row r="614" spans="1:13" x14ac:dyDescent="0.25">
      <c r="A614" s="21"/>
      <c r="B614" s="13"/>
      <c r="C614" s="13"/>
      <c r="D614" s="13"/>
      <c r="E614" s="22"/>
      <c r="F614" s="14"/>
      <c r="G614" s="14"/>
      <c r="H614" s="16" t="str">
        <f>IF(OR($D614="",$C614=""),"",ROUND(SUMIFS($J$4:$J613,$C$4:$C613,$C614),10))</f>
        <v/>
      </c>
      <c r="I614" s="15" t="str">
        <f>IF(OR($D614="",$C614=""),"",ROUND(SUMIFS($K$4:$K613,$C$4:$C613,$C614),8))</f>
        <v/>
      </c>
      <c r="J614" s="16" t="str">
        <f>IF(OR($D614="",$C614=""),"",IF(OR($D614="Buy",$D614="Reward"),SUM($E614),IF(OR($D614="Sell",$D614="Fee"),-SUM($E614),0)))</f>
        <v/>
      </c>
      <c r="K614" s="17" t="str">
        <f>IF(OR($D614="",$C614=""),"",IF($D614="Sell",IF(SUM($H614)&gt;0,-SUM($I614)*IF(SUM($E614)&gt;SUM($H614),SUM($H614),SUM($E614))/SUM($H614),-SUM($I614)),IF(OR($D614="Buy",$D614="Reward"),SUM($F614)+SUM($G614),0)))</f>
        <v/>
      </c>
      <c r="L614" s="17" t="str">
        <f>IF(OR($C614="",$D614&lt;&gt;"Sell"),"",IF(SUM($H614)&gt;0,SUM($F614)-SUM($G614)-SUM($I614)*IF(SUM($E614)&gt;SUM($H614),SUM($H614),SUM($E614))/SUM($H614),""))</f>
        <v/>
      </c>
      <c r="M614" s="20" t="str">
        <f>IF($D614="","",IF($C614="","Missing coin",IF(AND($D614&lt;&gt;"Buy",$D614&lt;&gt;"Sell",$D614&lt;&gt;"Fee",$D614&lt;&gt;"Reward",$D614&lt;&gt;"Transfer"),"Unknown type",IF(SUM($E614)&lt;=0,"Missing quantity",IF(COUNTIF('Portfolio'!$A$9:$A$58,$C614)=0,"Coin missing from the Portfolio tab",IF(AND($D614="Sell",SUM($E614)&gt;SUM($H614)+0.000000000001),"Sale larger than holdings",IF(AND($D614="Fee",SUM($E614)&gt;SUM($H614)+0.000000000001),"Fee larger than holdings",IF(AND(OR($D614="Buy",$D614="Sell"),SUM($F614)&lt;=0),"Missing amount",IF(AND(ISNUMBER($A614),SUM($A614)&lt;MAX($A$4:$A613)),"Date out of chronological order","OK")))))))))</f>
        <v/>
      </c>
    </row>
    <row r="615" spans="1:13" x14ac:dyDescent="0.25">
      <c r="A615" s="21"/>
      <c r="B615" s="13"/>
      <c r="C615" s="13"/>
      <c r="D615" s="13"/>
      <c r="E615" s="22"/>
      <c r="F615" s="14"/>
      <c r="G615" s="14"/>
      <c r="H615" s="16" t="str">
        <f>IF(OR($D615="",$C615=""),"",ROUND(SUMIFS($J$4:$J614,$C$4:$C614,$C615),10))</f>
        <v/>
      </c>
      <c r="I615" s="15" t="str">
        <f>IF(OR($D615="",$C615=""),"",ROUND(SUMIFS($K$4:$K614,$C$4:$C614,$C615),8))</f>
        <v/>
      </c>
      <c r="J615" s="16" t="str">
        <f>IF(OR($D615="",$C615=""),"",IF(OR($D615="Buy",$D615="Reward"),SUM($E615),IF(OR($D615="Sell",$D615="Fee"),-SUM($E615),0)))</f>
        <v/>
      </c>
      <c r="K615" s="17" t="str">
        <f>IF(OR($D615="",$C615=""),"",IF($D615="Sell",IF(SUM($H615)&gt;0,-SUM($I615)*IF(SUM($E615)&gt;SUM($H615),SUM($H615),SUM($E615))/SUM($H615),-SUM($I615)),IF(OR($D615="Buy",$D615="Reward"),SUM($F615)+SUM($G615),0)))</f>
        <v/>
      </c>
      <c r="L615" s="17" t="str">
        <f>IF(OR($C615="",$D615&lt;&gt;"Sell"),"",IF(SUM($H615)&gt;0,SUM($F615)-SUM($G615)-SUM($I615)*IF(SUM($E615)&gt;SUM($H615),SUM($H615),SUM($E615))/SUM($H615),""))</f>
        <v/>
      </c>
      <c r="M615" s="20" t="str">
        <f>IF($D615="","",IF($C615="","Missing coin",IF(AND($D615&lt;&gt;"Buy",$D615&lt;&gt;"Sell",$D615&lt;&gt;"Fee",$D615&lt;&gt;"Reward",$D615&lt;&gt;"Transfer"),"Unknown type",IF(SUM($E615)&lt;=0,"Missing quantity",IF(COUNTIF('Portfolio'!$A$9:$A$58,$C615)=0,"Coin missing from the Portfolio tab",IF(AND($D615="Sell",SUM($E615)&gt;SUM($H615)+0.000000000001),"Sale larger than holdings",IF(AND($D615="Fee",SUM($E615)&gt;SUM($H615)+0.000000000001),"Fee larger than holdings",IF(AND(OR($D615="Buy",$D615="Sell"),SUM($F615)&lt;=0),"Missing amount",IF(AND(ISNUMBER($A615),SUM($A615)&lt;MAX($A$4:$A614)),"Date out of chronological order","OK")))))))))</f>
        <v/>
      </c>
    </row>
    <row r="616" spans="1:13" x14ac:dyDescent="0.25">
      <c r="A616" s="21"/>
      <c r="B616" s="13"/>
      <c r="C616" s="13"/>
      <c r="D616" s="13"/>
      <c r="E616" s="22"/>
      <c r="F616" s="14"/>
      <c r="G616" s="14"/>
      <c r="H616" s="16" t="str">
        <f>IF(OR($D616="",$C616=""),"",ROUND(SUMIFS($J$4:$J615,$C$4:$C615,$C616),10))</f>
        <v/>
      </c>
      <c r="I616" s="15" t="str">
        <f>IF(OR($D616="",$C616=""),"",ROUND(SUMIFS($K$4:$K615,$C$4:$C615,$C616),8))</f>
        <v/>
      </c>
      <c r="J616" s="16" t="str">
        <f>IF(OR($D616="",$C616=""),"",IF(OR($D616="Buy",$D616="Reward"),SUM($E616),IF(OR($D616="Sell",$D616="Fee"),-SUM($E616),0)))</f>
        <v/>
      </c>
      <c r="K616" s="17" t="str">
        <f>IF(OR($D616="",$C616=""),"",IF($D616="Sell",IF(SUM($H616)&gt;0,-SUM($I616)*IF(SUM($E616)&gt;SUM($H616),SUM($H616),SUM($E616))/SUM($H616),-SUM($I616)),IF(OR($D616="Buy",$D616="Reward"),SUM($F616)+SUM($G616),0)))</f>
        <v/>
      </c>
      <c r="L616" s="17" t="str">
        <f>IF(OR($C616="",$D616&lt;&gt;"Sell"),"",IF(SUM($H616)&gt;0,SUM($F616)-SUM($G616)-SUM($I616)*IF(SUM($E616)&gt;SUM($H616),SUM($H616),SUM($E616))/SUM($H616),""))</f>
        <v/>
      </c>
      <c r="M616" s="20" t="str">
        <f>IF($D616="","",IF($C616="","Missing coin",IF(AND($D616&lt;&gt;"Buy",$D616&lt;&gt;"Sell",$D616&lt;&gt;"Fee",$D616&lt;&gt;"Reward",$D616&lt;&gt;"Transfer"),"Unknown type",IF(SUM($E616)&lt;=0,"Missing quantity",IF(COUNTIF('Portfolio'!$A$9:$A$58,$C616)=0,"Coin missing from the Portfolio tab",IF(AND($D616="Sell",SUM($E616)&gt;SUM($H616)+0.000000000001),"Sale larger than holdings",IF(AND($D616="Fee",SUM($E616)&gt;SUM($H616)+0.000000000001),"Fee larger than holdings",IF(AND(OR($D616="Buy",$D616="Sell"),SUM($F616)&lt;=0),"Missing amount",IF(AND(ISNUMBER($A616),SUM($A616)&lt;MAX($A$4:$A615)),"Date out of chronological order","OK")))))))))</f>
        <v/>
      </c>
    </row>
    <row r="617" spans="1:13" x14ac:dyDescent="0.25">
      <c r="A617" s="21"/>
      <c r="B617" s="13"/>
      <c r="C617" s="13"/>
      <c r="D617" s="13"/>
      <c r="E617" s="22"/>
      <c r="F617" s="14"/>
      <c r="G617" s="14"/>
      <c r="H617" s="16" t="str">
        <f>IF(OR($D617="",$C617=""),"",ROUND(SUMIFS($J$4:$J616,$C$4:$C616,$C617),10))</f>
        <v/>
      </c>
      <c r="I617" s="15" t="str">
        <f>IF(OR($D617="",$C617=""),"",ROUND(SUMIFS($K$4:$K616,$C$4:$C616,$C617),8))</f>
        <v/>
      </c>
      <c r="J617" s="16" t="str">
        <f>IF(OR($D617="",$C617=""),"",IF(OR($D617="Buy",$D617="Reward"),SUM($E617),IF(OR($D617="Sell",$D617="Fee"),-SUM($E617),0)))</f>
        <v/>
      </c>
      <c r="K617" s="17" t="str">
        <f>IF(OR($D617="",$C617=""),"",IF($D617="Sell",IF(SUM($H617)&gt;0,-SUM($I617)*IF(SUM($E617)&gt;SUM($H617),SUM($H617),SUM($E617))/SUM($H617),-SUM($I617)),IF(OR($D617="Buy",$D617="Reward"),SUM($F617)+SUM($G617),0)))</f>
        <v/>
      </c>
      <c r="L617" s="17" t="str">
        <f>IF(OR($C617="",$D617&lt;&gt;"Sell"),"",IF(SUM($H617)&gt;0,SUM($F617)-SUM($G617)-SUM($I617)*IF(SUM($E617)&gt;SUM($H617),SUM($H617),SUM($E617))/SUM($H617),""))</f>
        <v/>
      </c>
      <c r="M617" s="20" t="str">
        <f>IF($D617="","",IF($C617="","Missing coin",IF(AND($D617&lt;&gt;"Buy",$D617&lt;&gt;"Sell",$D617&lt;&gt;"Fee",$D617&lt;&gt;"Reward",$D617&lt;&gt;"Transfer"),"Unknown type",IF(SUM($E617)&lt;=0,"Missing quantity",IF(COUNTIF('Portfolio'!$A$9:$A$58,$C617)=0,"Coin missing from the Portfolio tab",IF(AND($D617="Sell",SUM($E617)&gt;SUM($H617)+0.000000000001),"Sale larger than holdings",IF(AND($D617="Fee",SUM($E617)&gt;SUM($H617)+0.000000000001),"Fee larger than holdings",IF(AND(OR($D617="Buy",$D617="Sell"),SUM($F617)&lt;=0),"Missing amount",IF(AND(ISNUMBER($A617),SUM($A617)&lt;MAX($A$4:$A616)),"Date out of chronological order","OK")))))))))</f>
        <v/>
      </c>
    </row>
    <row r="618" spans="1:13" x14ac:dyDescent="0.25">
      <c r="A618" s="21"/>
      <c r="B618" s="13"/>
      <c r="C618" s="13"/>
      <c r="D618" s="13"/>
      <c r="E618" s="22"/>
      <c r="F618" s="14"/>
      <c r="G618" s="14"/>
      <c r="H618" s="16" t="str">
        <f>IF(OR($D618="",$C618=""),"",ROUND(SUMIFS($J$4:$J617,$C$4:$C617,$C618),10))</f>
        <v/>
      </c>
      <c r="I618" s="15" t="str">
        <f>IF(OR($D618="",$C618=""),"",ROUND(SUMIFS($K$4:$K617,$C$4:$C617,$C618),8))</f>
        <v/>
      </c>
      <c r="J618" s="16" t="str">
        <f>IF(OR($D618="",$C618=""),"",IF(OR($D618="Buy",$D618="Reward"),SUM($E618),IF(OR($D618="Sell",$D618="Fee"),-SUM($E618),0)))</f>
        <v/>
      </c>
      <c r="K618" s="17" t="str">
        <f>IF(OR($D618="",$C618=""),"",IF($D618="Sell",IF(SUM($H618)&gt;0,-SUM($I618)*IF(SUM($E618)&gt;SUM($H618),SUM($H618),SUM($E618))/SUM($H618),-SUM($I618)),IF(OR($D618="Buy",$D618="Reward"),SUM($F618)+SUM($G618),0)))</f>
        <v/>
      </c>
      <c r="L618" s="17" t="str">
        <f>IF(OR($C618="",$D618&lt;&gt;"Sell"),"",IF(SUM($H618)&gt;0,SUM($F618)-SUM($G618)-SUM($I618)*IF(SUM($E618)&gt;SUM($H618),SUM($H618),SUM($E618))/SUM($H618),""))</f>
        <v/>
      </c>
      <c r="M618" s="20" t="str">
        <f>IF($D618="","",IF($C618="","Missing coin",IF(AND($D618&lt;&gt;"Buy",$D618&lt;&gt;"Sell",$D618&lt;&gt;"Fee",$D618&lt;&gt;"Reward",$D618&lt;&gt;"Transfer"),"Unknown type",IF(SUM($E618)&lt;=0,"Missing quantity",IF(COUNTIF('Portfolio'!$A$9:$A$58,$C618)=0,"Coin missing from the Portfolio tab",IF(AND($D618="Sell",SUM($E618)&gt;SUM($H618)+0.000000000001),"Sale larger than holdings",IF(AND($D618="Fee",SUM($E618)&gt;SUM($H618)+0.000000000001),"Fee larger than holdings",IF(AND(OR($D618="Buy",$D618="Sell"),SUM($F618)&lt;=0),"Missing amount",IF(AND(ISNUMBER($A618),SUM($A618)&lt;MAX($A$4:$A617)),"Date out of chronological order","OK")))))))))</f>
        <v/>
      </c>
    </row>
    <row r="619" spans="1:13" x14ac:dyDescent="0.25">
      <c r="A619" s="21"/>
      <c r="B619" s="13"/>
      <c r="C619" s="13"/>
      <c r="D619" s="13"/>
      <c r="E619" s="22"/>
      <c r="F619" s="14"/>
      <c r="G619" s="14"/>
      <c r="H619" s="16" t="str">
        <f>IF(OR($D619="",$C619=""),"",ROUND(SUMIFS($J$4:$J618,$C$4:$C618,$C619),10))</f>
        <v/>
      </c>
      <c r="I619" s="15" t="str">
        <f>IF(OR($D619="",$C619=""),"",ROUND(SUMIFS($K$4:$K618,$C$4:$C618,$C619),8))</f>
        <v/>
      </c>
      <c r="J619" s="16" t="str">
        <f>IF(OR($D619="",$C619=""),"",IF(OR($D619="Buy",$D619="Reward"),SUM($E619),IF(OR($D619="Sell",$D619="Fee"),-SUM($E619),0)))</f>
        <v/>
      </c>
      <c r="K619" s="17" t="str">
        <f>IF(OR($D619="",$C619=""),"",IF($D619="Sell",IF(SUM($H619)&gt;0,-SUM($I619)*IF(SUM($E619)&gt;SUM($H619),SUM($H619),SUM($E619))/SUM($H619),-SUM($I619)),IF(OR($D619="Buy",$D619="Reward"),SUM($F619)+SUM($G619),0)))</f>
        <v/>
      </c>
      <c r="L619" s="17" t="str">
        <f>IF(OR($C619="",$D619&lt;&gt;"Sell"),"",IF(SUM($H619)&gt;0,SUM($F619)-SUM($G619)-SUM($I619)*IF(SUM($E619)&gt;SUM($H619),SUM($H619),SUM($E619))/SUM($H619),""))</f>
        <v/>
      </c>
      <c r="M619" s="20" t="str">
        <f>IF($D619="","",IF($C619="","Missing coin",IF(AND($D619&lt;&gt;"Buy",$D619&lt;&gt;"Sell",$D619&lt;&gt;"Fee",$D619&lt;&gt;"Reward",$D619&lt;&gt;"Transfer"),"Unknown type",IF(SUM($E619)&lt;=0,"Missing quantity",IF(COUNTIF('Portfolio'!$A$9:$A$58,$C619)=0,"Coin missing from the Portfolio tab",IF(AND($D619="Sell",SUM($E619)&gt;SUM($H619)+0.000000000001),"Sale larger than holdings",IF(AND($D619="Fee",SUM($E619)&gt;SUM($H619)+0.000000000001),"Fee larger than holdings",IF(AND(OR($D619="Buy",$D619="Sell"),SUM($F619)&lt;=0),"Missing amount",IF(AND(ISNUMBER($A619),SUM($A619)&lt;MAX($A$4:$A618)),"Date out of chronological order","OK")))))))))</f>
        <v/>
      </c>
    </row>
    <row r="620" spans="1:13" x14ac:dyDescent="0.25">
      <c r="A620" s="21"/>
      <c r="B620" s="13"/>
      <c r="C620" s="13"/>
      <c r="D620" s="13"/>
      <c r="E620" s="22"/>
      <c r="F620" s="14"/>
      <c r="G620" s="14"/>
      <c r="H620" s="16" t="str">
        <f>IF(OR($D620="",$C620=""),"",ROUND(SUMIFS($J$4:$J619,$C$4:$C619,$C620),10))</f>
        <v/>
      </c>
      <c r="I620" s="15" t="str">
        <f>IF(OR($D620="",$C620=""),"",ROUND(SUMIFS($K$4:$K619,$C$4:$C619,$C620),8))</f>
        <v/>
      </c>
      <c r="J620" s="16" t="str">
        <f>IF(OR($D620="",$C620=""),"",IF(OR($D620="Buy",$D620="Reward"),SUM($E620),IF(OR($D620="Sell",$D620="Fee"),-SUM($E620),0)))</f>
        <v/>
      </c>
      <c r="K620" s="17" t="str">
        <f>IF(OR($D620="",$C620=""),"",IF($D620="Sell",IF(SUM($H620)&gt;0,-SUM($I620)*IF(SUM($E620)&gt;SUM($H620),SUM($H620),SUM($E620))/SUM($H620),-SUM($I620)),IF(OR($D620="Buy",$D620="Reward"),SUM($F620)+SUM($G620),0)))</f>
        <v/>
      </c>
      <c r="L620" s="17" t="str">
        <f>IF(OR($C620="",$D620&lt;&gt;"Sell"),"",IF(SUM($H620)&gt;0,SUM($F620)-SUM($G620)-SUM($I620)*IF(SUM($E620)&gt;SUM($H620),SUM($H620),SUM($E620))/SUM($H620),""))</f>
        <v/>
      </c>
      <c r="M620" s="20" t="str">
        <f>IF($D620="","",IF($C620="","Missing coin",IF(AND($D620&lt;&gt;"Buy",$D620&lt;&gt;"Sell",$D620&lt;&gt;"Fee",$D620&lt;&gt;"Reward",$D620&lt;&gt;"Transfer"),"Unknown type",IF(SUM($E620)&lt;=0,"Missing quantity",IF(COUNTIF('Portfolio'!$A$9:$A$58,$C620)=0,"Coin missing from the Portfolio tab",IF(AND($D620="Sell",SUM($E620)&gt;SUM($H620)+0.000000000001),"Sale larger than holdings",IF(AND($D620="Fee",SUM($E620)&gt;SUM($H620)+0.000000000001),"Fee larger than holdings",IF(AND(OR($D620="Buy",$D620="Sell"),SUM($F620)&lt;=0),"Missing amount",IF(AND(ISNUMBER($A620),SUM($A620)&lt;MAX($A$4:$A619)),"Date out of chronological order","OK")))))))))</f>
        <v/>
      </c>
    </row>
    <row r="621" spans="1:13" x14ac:dyDescent="0.25">
      <c r="A621" s="21"/>
      <c r="B621" s="13"/>
      <c r="C621" s="13"/>
      <c r="D621" s="13"/>
      <c r="E621" s="22"/>
      <c r="F621" s="14"/>
      <c r="G621" s="14"/>
      <c r="H621" s="16" t="str">
        <f>IF(OR($D621="",$C621=""),"",ROUND(SUMIFS($J$4:$J620,$C$4:$C620,$C621),10))</f>
        <v/>
      </c>
      <c r="I621" s="15" t="str">
        <f>IF(OR($D621="",$C621=""),"",ROUND(SUMIFS($K$4:$K620,$C$4:$C620,$C621),8))</f>
        <v/>
      </c>
      <c r="J621" s="16" t="str">
        <f>IF(OR($D621="",$C621=""),"",IF(OR($D621="Buy",$D621="Reward"),SUM($E621),IF(OR($D621="Sell",$D621="Fee"),-SUM($E621),0)))</f>
        <v/>
      </c>
      <c r="K621" s="17" t="str">
        <f>IF(OR($D621="",$C621=""),"",IF($D621="Sell",IF(SUM($H621)&gt;0,-SUM($I621)*IF(SUM($E621)&gt;SUM($H621),SUM($H621),SUM($E621))/SUM($H621),-SUM($I621)),IF(OR($D621="Buy",$D621="Reward"),SUM($F621)+SUM($G621),0)))</f>
        <v/>
      </c>
      <c r="L621" s="17" t="str">
        <f>IF(OR($C621="",$D621&lt;&gt;"Sell"),"",IF(SUM($H621)&gt;0,SUM($F621)-SUM($G621)-SUM($I621)*IF(SUM($E621)&gt;SUM($H621),SUM($H621),SUM($E621))/SUM($H621),""))</f>
        <v/>
      </c>
      <c r="M621" s="20" t="str">
        <f>IF($D621="","",IF($C621="","Missing coin",IF(AND($D621&lt;&gt;"Buy",$D621&lt;&gt;"Sell",$D621&lt;&gt;"Fee",$D621&lt;&gt;"Reward",$D621&lt;&gt;"Transfer"),"Unknown type",IF(SUM($E621)&lt;=0,"Missing quantity",IF(COUNTIF('Portfolio'!$A$9:$A$58,$C621)=0,"Coin missing from the Portfolio tab",IF(AND($D621="Sell",SUM($E621)&gt;SUM($H621)+0.000000000001),"Sale larger than holdings",IF(AND($D621="Fee",SUM($E621)&gt;SUM($H621)+0.000000000001),"Fee larger than holdings",IF(AND(OR($D621="Buy",$D621="Sell"),SUM($F621)&lt;=0),"Missing amount",IF(AND(ISNUMBER($A621),SUM($A621)&lt;MAX($A$4:$A620)),"Date out of chronological order","OK")))))))))</f>
        <v/>
      </c>
    </row>
    <row r="622" spans="1:13" x14ac:dyDescent="0.25">
      <c r="A622" s="21"/>
      <c r="B622" s="13"/>
      <c r="C622" s="13"/>
      <c r="D622" s="13"/>
      <c r="E622" s="22"/>
      <c r="F622" s="14"/>
      <c r="G622" s="14"/>
      <c r="H622" s="16" t="str">
        <f>IF(OR($D622="",$C622=""),"",ROUND(SUMIFS($J$4:$J621,$C$4:$C621,$C622),10))</f>
        <v/>
      </c>
      <c r="I622" s="15" t="str">
        <f>IF(OR($D622="",$C622=""),"",ROUND(SUMIFS($K$4:$K621,$C$4:$C621,$C622),8))</f>
        <v/>
      </c>
      <c r="J622" s="16" t="str">
        <f>IF(OR($D622="",$C622=""),"",IF(OR($D622="Buy",$D622="Reward"),SUM($E622),IF(OR($D622="Sell",$D622="Fee"),-SUM($E622),0)))</f>
        <v/>
      </c>
      <c r="K622" s="17" t="str">
        <f>IF(OR($D622="",$C622=""),"",IF($D622="Sell",IF(SUM($H622)&gt;0,-SUM($I622)*IF(SUM($E622)&gt;SUM($H622),SUM($H622),SUM($E622))/SUM($H622),-SUM($I622)),IF(OR($D622="Buy",$D622="Reward"),SUM($F622)+SUM($G622),0)))</f>
        <v/>
      </c>
      <c r="L622" s="17" t="str">
        <f>IF(OR($C622="",$D622&lt;&gt;"Sell"),"",IF(SUM($H622)&gt;0,SUM($F622)-SUM($G622)-SUM($I622)*IF(SUM($E622)&gt;SUM($H622),SUM($H622),SUM($E622))/SUM($H622),""))</f>
        <v/>
      </c>
      <c r="M622" s="20" t="str">
        <f>IF($D622="","",IF($C622="","Missing coin",IF(AND($D622&lt;&gt;"Buy",$D622&lt;&gt;"Sell",$D622&lt;&gt;"Fee",$D622&lt;&gt;"Reward",$D622&lt;&gt;"Transfer"),"Unknown type",IF(SUM($E622)&lt;=0,"Missing quantity",IF(COUNTIF('Portfolio'!$A$9:$A$58,$C622)=0,"Coin missing from the Portfolio tab",IF(AND($D622="Sell",SUM($E622)&gt;SUM($H622)+0.000000000001),"Sale larger than holdings",IF(AND($D622="Fee",SUM($E622)&gt;SUM($H622)+0.000000000001),"Fee larger than holdings",IF(AND(OR($D622="Buy",$D622="Sell"),SUM($F622)&lt;=0),"Missing amount",IF(AND(ISNUMBER($A622),SUM($A622)&lt;MAX($A$4:$A621)),"Date out of chronological order","OK")))))))))</f>
        <v/>
      </c>
    </row>
    <row r="623" spans="1:13" x14ac:dyDescent="0.25">
      <c r="A623" s="21"/>
      <c r="B623" s="13"/>
      <c r="C623" s="13"/>
      <c r="D623" s="13"/>
      <c r="E623" s="22"/>
      <c r="F623" s="14"/>
      <c r="G623" s="14"/>
      <c r="H623" s="16" t="str">
        <f>IF(OR($D623="",$C623=""),"",ROUND(SUMIFS($J$4:$J622,$C$4:$C622,$C623),10))</f>
        <v/>
      </c>
      <c r="I623" s="15" t="str">
        <f>IF(OR($D623="",$C623=""),"",ROUND(SUMIFS($K$4:$K622,$C$4:$C622,$C623),8))</f>
        <v/>
      </c>
      <c r="J623" s="16" t="str">
        <f>IF(OR($D623="",$C623=""),"",IF(OR($D623="Buy",$D623="Reward"),SUM($E623),IF(OR($D623="Sell",$D623="Fee"),-SUM($E623),0)))</f>
        <v/>
      </c>
      <c r="K623" s="17" t="str">
        <f>IF(OR($D623="",$C623=""),"",IF($D623="Sell",IF(SUM($H623)&gt;0,-SUM($I623)*IF(SUM($E623)&gt;SUM($H623),SUM($H623),SUM($E623))/SUM($H623),-SUM($I623)),IF(OR($D623="Buy",$D623="Reward"),SUM($F623)+SUM($G623),0)))</f>
        <v/>
      </c>
      <c r="L623" s="17" t="str">
        <f>IF(OR($C623="",$D623&lt;&gt;"Sell"),"",IF(SUM($H623)&gt;0,SUM($F623)-SUM($G623)-SUM($I623)*IF(SUM($E623)&gt;SUM($H623),SUM($H623),SUM($E623))/SUM($H623),""))</f>
        <v/>
      </c>
      <c r="M623" s="20" t="str">
        <f>IF($D623="","",IF($C623="","Missing coin",IF(AND($D623&lt;&gt;"Buy",$D623&lt;&gt;"Sell",$D623&lt;&gt;"Fee",$D623&lt;&gt;"Reward",$D623&lt;&gt;"Transfer"),"Unknown type",IF(SUM($E623)&lt;=0,"Missing quantity",IF(COUNTIF('Portfolio'!$A$9:$A$58,$C623)=0,"Coin missing from the Portfolio tab",IF(AND($D623="Sell",SUM($E623)&gt;SUM($H623)+0.000000000001),"Sale larger than holdings",IF(AND($D623="Fee",SUM($E623)&gt;SUM($H623)+0.000000000001),"Fee larger than holdings",IF(AND(OR($D623="Buy",$D623="Sell"),SUM($F623)&lt;=0),"Missing amount",IF(AND(ISNUMBER($A623),SUM($A623)&lt;MAX($A$4:$A622)),"Date out of chronological order","OK")))))))))</f>
        <v/>
      </c>
    </row>
    <row r="624" spans="1:13" x14ac:dyDescent="0.25">
      <c r="A624" s="21"/>
      <c r="B624" s="13"/>
      <c r="C624" s="13"/>
      <c r="D624" s="13"/>
      <c r="E624" s="22"/>
      <c r="F624" s="14"/>
      <c r="G624" s="14"/>
      <c r="H624" s="16" t="str">
        <f>IF(OR($D624="",$C624=""),"",ROUND(SUMIFS($J$4:$J623,$C$4:$C623,$C624),10))</f>
        <v/>
      </c>
      <c r="I624" s="15" t="str">
        <f>IF(OR($D624="",$C624=""),"",ROUND(SUMIFS($K$4:$K623,$C$4:$C623,$C624),8))</f>
        <v/>
      </c>
      <c r="J624" s="16" t="str">
        <f>IF(OR($D624="",$C624=""),"",IF(OR($D624="Buy",$D624="Reward"),SUM($E624),IF(OR($D624="Sell",$D624="Fee"),-SUM($E624),0)))</f>
        <v/>
      </c>
      <c r="K624" s="17" t="str">
        <f>IF(OR($D624="",$C624=""),"",IF($D624="Sell",IF(SUM($H624)&gt;0,-SUM($I624)*IF(SUM($E624)&gt;SUM($H624),SUM($H624),SUM($E624))/SUM($H624),-SUM($I624)),IF(OR($D624="Buy",$D624="Reward"),SUM($F624)+SUM($G624),0)))</f>
        <v/>
      </c>
      <c r="L624" s="17" t="str">
        <f>IF(OR($C624="",$D624&lt;&gt;"Sell"),"",IF(SUM($H624)&gt;0,SUM($F624)-SUM($G624)-SUM($I624)*IF(SUM($E624)&gt;SUM($H624),SUM($H624),SUM($E624))/SUM($H624),""))</f>
        <v/>
      </c>
      <c r="M624" s="20" t="str">
        <f>IF($D624="","",IF($C624="","Missing coin",IF(AND($D624&lt;&gt;"Buy",$D624&lt;&gt;"Sell",$D624&lt;&gt;"Fee",$D624&lt;&gt;"Reward",$D624&lt;&gt;"Transfer"),"Unknown type",IF(SUM($E624)&lt;=0,"Missing quantity",IF(COUNTIF('Portfolio'!$A$9:$A$58,$C624)=0,"Coin missing from the Portfolio tab",IF(AND($D624="Sell",SUM($E624)&gt;SUM($H624)+0.000000000001),"Sale larger than holdings",IF(AND($D624="Fee",SUM($E624)&gt;SUM($H624)+0.000000000001),"Fee larger than holdings",IF(AND(OR($D624="Buy",$D624="Sell"),SUM($F624)&lt;=0),"Missing amount",IF(AND(ISNUMBER($A624),SUM($A624)&lt;MAX($A$4:$A623)),"Date out of chronological order","OK")))))))))</f>
        <v/>
      </c>
    </row>
    <row r="625" spans="1:13" x14ac:dyDescent="0.25">
      <c r="A625" s="21"/>
      <c r="B625" s="13"/>
      <c r="C625" s="13"/>
      <c r="D625" s="13"/>
      <c r="E625" s="22"/>
      <c r="F625" s="14"/>
      <c r="G625" s="14"/>
      <c r="H625" s="16" t="str">
        <f>IF(OR($D625="",$C625=""),"",ROUND(SUMIFS($J$4:$J624,$C$4:$C624,$C625),10))</f>
        <v/>
      </c>
      <c r="I625" s="15" t="str">
        <f>IF(OR($D625="",$C625=""),"",ROUND(SUMIFS($K$4:$K624,$C$4:$C624,$C625),8))</f>
        <v/>
      </c>
      <c r="J625" s="16" t="str">
        <f>IF(OR($D625="",$C625=""),"",IF(OR($D625="Buy",$D625="Reward"),SUM($E625),IF(OR($D625="Sell",$D625="Fee"),-SUM($E625),0)))</f>
        <v/>
      </c>
      <c r="K625" s="17" t="str">
        <f>IF(OR($D625="",$C625=""),"",IF($D625="Sell",IF(SUM($H625)&gt;0,-SUM($I625)*IF(SUM($E625)&gt;SUM($H625),SUM($H625),SUM($E625))/SUM($H625),-SUM($I625)),IF(OR($D625="Buy",$D625="Reward"),SUM($F625)+SUM($G625),0)))</f>
        <v/>
      </c>
      <c r="L625" s="17" t="str">
        <f>IF(OR($C625="",$D625&lt;&gt;"Sell"),"",IF(SUM($H625)&gt;0,SUM($F625)-SUM($G625)-SUM($I625)*IF(SUM($E625)&gt;SUM($H625),SUM($H625),SUM($E625))/SUM($H625),""))</f>
        <v/>
      </c>
      <c r="M625" s="20" t="str">
        <f>IF($D625="","",IF($C625="","Missing coin",IF(AND($D625&lt;&gt;"Buy",$D625&lt;&gt;"Sell",$D625&lt;&gt;"Fee",$D625&lt;&gt;"Reward",$D625&lt;&gt;"Transfer"),"Unknown type",IF(SUM($E625)&lt;=0,"Missing quantity",IF(COUNTIF('Portfolio'!$A$9:$A$58,$C625)=0,"Coin missing from the Portfolio tab",IF(AND($D625="Sell",SUM($E625)&gt;SUM($H625)+0.000000000001),"Sale larger than holdings",IF(AND($D625="Fee",SUM($E625)&gt;SUM($H625)+0.000000000001),"Fee larger than holdings",IF(AND(OR($D625="Buy",$D625="Sell"),SUM($F625)&lt;=0),"Missing amount",IF(AND(ISNUMBER($A625),SUM($A625)&lt;MAX($A$4:$A624)),"Date out of chronological order","OK")))))))))</f>
        <v/>
      </c>
    </row>
    <row r="626" spans="1:13" x14ac:dyDescent="0.25">
      <c r="A626" s="21"/>
      <c r="B626" s="13"/>
      <c r="C626" s="13"/>
      <c r="D626" s="13"/>
      <c r="E626" s="22"/>
      <c r="F626" s="14"/>
      <c r="G626" s="14"/>
      <c r="H626" s="16" t="str">
        <f>IF(OR($D626="",$C626=""),"",ROUND(SUMIFS($J$4:$J625,$C$4:$C625,$C626),10))</f>
        <v/>
      </c>
      <c r="I626" s="15" t="str">
        <f>IF(OR($D626="",$C626=""),"",ROUND(SUMIFS($K$4:$K625,$C$4:$C625,$C626),8))</f>
        <v/>
      </c>
      <c r="J626" s="16" t="str">
        <f>IF(OR($D626="",$C626=""),"",IF(OR($D626="Buy",$D626="Reward"),SUM($E626),IF(OR($D626="Sell",$D626="Fee"),-SUM($E626),0)))</f>
        <v/>
      </c>
      <c r="K626" s="17" t="str">
        <f>IF(OR($D626="",$C626=""),"",IF($D626="Sell",IF(SUM($H626)&gt;0,-SUM($I626)*IF(SUM($E626)&gt;SUM($H626),SUM($H626),SUM($E626))/SUM($H626),-SUM($I626)),IF(OR($D626="Buy",$D626="Reward"),SUM($F626)+SUM($G626),0)))</f>
        <v/>
      </c>
      <c r="L626" s="17" t="str">
        <f>IF(OR($C626="",$D626&lt;&gt;"Sell"),"",IF(SUM($H626)&gt;0,SUM($F626)-SUM($G626)-SUM($I626)*IF(SUM($E626)&gt;SUM($H626),SUM($H626),SUM($E626))/SUM($H626),""))</f>
        <v/>
      </c>
      <c r="M626" s="20" t="str">
        <f>IF($D626="","",IF($C626="","Missing coin",IF(AND($D626&lt;&gt;"Buy",$D626&lt;&gt;"Sell",$D626&lt;&gt;"Fee",$D626&lt;&gt;"Reward",$D626&lt;&gt;"Transfer"),"Unknown type",IF(SUM($E626)&lt;=0,"Missing quantity",IF(COUNTIF('Portfolio'!$A$9:$A$58,$C626)=0,"Coin missing from the Portfolio tab",IF(AND($D626="Sell",SUM($E626)&gt;SUM($H626)+0.000000000001),"Sale larger than holdings",IF(AND($D626="Fee",SUM($E626)&gt;SUM($H626)+0.000000000001),"Fee larger than holdings",IF(AND(OR($D626="Buy",$D626="Sell"),SUM($F626)&lt;=0),"Missing amount",IF(AND(ISNUMBER($A626),SUM($A626)&lt;MAX($A$4:$A625)),"Date out of chronological order","OK")))))))))</f>
        <v/>
      </c>
    </row>
    <row r="627" spans="1:13" x14ac:dyDescent="0.25">
      <c r="A627" s="21"/>
      <c r="B627" s="13"/>
      <c r="C627" s="13"/>
      <c r="D627" s="13"/>
      <c r="E627" s="22"/>
      <c r="F627" s="14"/>
      <c r="G627" s="14"/>
      <c r="H627" s="16" t="str">
        <f>IF(OR($D627="",$C627=""),"",ROUND(SUMIFS($J$4:$J626,$C$4:$C626,$C627),10))</f>
        <v/>
      </c>
      <c r="I627" s="15" t="str">
        <f>IF(OR($D627="",$C627=""),"",ROUND(SUMIFS($K$4:$K626,$C$4:$C626,$C627),8))</f>
        <v/>
      </c>
      <c r="J627" s="16" t="str">
        <f>IF(OR($D627="",$C627=""),"",IF(OR($D627="Buy",$D627="Reward"),SUM($E627),IF(OR($D627="Sell",$D627="Fee"),-SUM($E627),0)))</f>
        <v/>
      </c>
      <c r="K627" s="17" t="str">
        <f>IF(OR($D627="",$C627=""),"",IF($D627="Sell",IF(SUM($H627)&gt;0,-SUM($I627)*IF(SUM($E627)&gt;SUM($H627),SUM($H627),SUM($E627))/SUM($H627),-SUM($I627)),IF(OR($D627="Buy",$D627="Reward"),SUM($F627)+SUM($G627),0)))</f>
        <v/>
      </c>
      <c r="L627" s="17" t="str">
        <f>IF(OR($C627="",$D627&lt;&gt;"Sell"),"",IF(SUM($H627)&gt;0,SUM($F627)-SUM($G627)-SUM($I627)*IF(SUM($E627)&gt;SUM($H627),SUM($H627),SUM($E627))/SUM($H627),""))</f>
        <v/>
      </c>
      <c r="M627" s="20" t="str">
        <f>IF($D627="","",IF($C627="","Missing coin",IF(AND($D627&lt;&gt;"Buy",$D627&lt;&gt;"Sell",$D627&lt;&gt;"Fee",$D627&lt;&gt;"Reward",$D627&lt;&gt;"Transfer"),"Unknown type",IF(SUM($E627)&lt;=0,"Missing quantity",IF(COUNTIF('Portfolio'!$A$9:$A$58,$C627)=0,"Coin missing from the Portfolio tab",IF(AND($D627="Sell",SUM($E627)&gt;SUM($H627)+0.000000000001),"Sale larger than holdings",IF(AND($D627="Fee",SUM($E627)&gt;SUM($H627)+0.000000000001),"Fee larger than holdings",IF(AND(OR($D627="Buy",$D627="Sell"),SUM($F627)&lt;=0),"Missing amount",IF(AND(ISNUMBER($A627),SUM($A627)&lt;MAX($A$4:$A626)),"Date out of chronological order","OK")))))))))</f>
        <v/>
      </c>
    </row>
    <row r="628" spans="1:13" x14ac:dyDescent="0.25">
      <c r="A628" s="21"/>
      <c r="B628" s="13"/>
      <c r="C628" s="13"/>
      <c r="D628" s="13"/>
      <c r="E628" s="22"/>
      <c r="F628" s="14"/>
      <c r="G628" s="14"/>
      <c r="H628" s="16" t="str">
        <f>IF(OR($D628="",$C628=""),"",ROUND(SUMIFS($J$4:$J627,$C$4:$C627,$C628),10))</f>
        <v/>
      </c>
      <c r="I628" s="15" t="str">
        <f>IF(OR($D628="",$C628=""),"",ROUND(SUMIFS($K$4:$K627,$C$4:$C627,$C628),8))</f>
        <v/>
      </c>
      <c r="J628" s="16" t="str">
        <f>IF(OR($D628="",$C628=""),"",IF(OR($D628="Buy",$D628="Reward"),SUM($E628),IF(OR($D628="Sell",$D628="Fee"),-SUM($E628),0)))</f>
        <v/>
      </c>
      <c r="K628" s="17" t="str">
        <f>IF(OR($D628="",$C628=""),"",IF($D628="Sell",IF(SUM($H628)&gt;0,-SUM($I628)*IF(SUM($E628)&gt;SUM($H628),SUM($H628),SUM($E628))/SUM($H628),-SUM($I628)),IF(OR($D628="Buy",$D628="Reward"),SUM($F628)+SUM($G628),0)))</f>
        <v/>
      </c>
      <c r="L628" s="17" t="str">
        <f>IF(OR($C628="",$D628&lt;&gt;"Sell"),"",IF(SUM($H628)&gt;0,SUM($F628)-SUM($G628)-SUM($I628)*IF(SUM($E628)&gt;SUM($H628),SUM($H628),SUM($E628))/SUM($H628),""))</f>
        <v/>
      </c>
      <c r="M628" s="20" t="str">
        <f>IF($D628="","",IF($C628="","Missing coin",IF(AND($D628&lt;&gt;"Buy",$D628&lt;&gt;"Sell",$D628&lt;&gt;"Fee",$D628&lt;&gt;"Reward",$D628&lt;&gt;"Transfer"),"Unknown type",IF(SUM($E628)&lt;=0,"Missing quantity",IF(COUNTIF('Portfolio'!$A$9:$A$58,$C628)=0,"Coin missing from the Portfolio tab",IF(AND($D628="Sell",SUM($E628)&gt;SUM($H628)+0.000000000001),"Sale larger than holdings",IF(AND($D628="Fee",SUM($E628)&gt;SUM($H628)+0.000000000001),"Fee larger than holdings",IF(AND(OR($D628="Buy",$D628="Sell"),SUM($F628)&lt;=0),"Missing amount",IF(AND(ISNUMBER($A628),SUM($A628)&lt;MAX($A$4:$A627)),"Date out of chronological order","OK")))))))))</f>
        <v/>
      </c>
    </row>
    <row r="629" spans="1:13" x14ac:dyDescent="0.25">
      <c r="A629" s="21"/>
      <c r="B629" s="13"/>
      <c r="C629" s="13"/>
      <c r="D629" s="13"/>
      <c r="E629" s="22"/>
      <c r="F629" s="14"/>
      <c r="G629" s="14"/>
      <c r="H629" s="16" t="str">
        <f>IF(OR($D629="",$C629=""),"",ROUND(SUMIFS($J$4:$J628,$C$4:$C628,$C629),10))</f>
        <v/>
      </c>
      <c r="I629" s="15" t="str">
        <f>IF(OR($D629="",$C629=""),"",ROUND(SUMIFS($K$4:$K628,$C$4:$C628,$C629),8))</f>
        <v/>
      </c>
      <c r="J629" s="16" t="str">
        <f>IF(OR($D629="",$C629=""),"",IF(OR($D629="Buy",$D629="Reward"),SUM($E629),IF(OR($D629="Sell",$D629="Fee"),-SUM($E629),0)))</f>
        <v/>
      </c>
      <c r="K629" s="17" t="str">
        <f>IF(OR($D629="",$C629=""),"",IF($D629="Sell",IF(SUM($H629)&gt;0,-SUM($I629)*IF(SUM($E629)&gt;SUM($H629),SUM($H629),SUM($E629))/SUM($H629),-SUM($I629)),IF(OR($D629="Buy",$D629="Reward"),SUM($F629)+SUM($G629),0)))</f>
        <v/>
      </c>
      <c r="L629" s="17" t="str">
        <f>IF(OR($C629="",$D629&lt;&gt;"Sell"),"",IF(SUM($H629)&gt;0,SUM($F629)-SUM($G629)-SUM($I629)*IF(SUM($E629)&gt;SUM($H629),SUM($H629),SUM($E629))/SUM($H629),""))</f>
        <v/>
      </c>
      <c r="M629" s="20" t="str">
        <f>IF($D629="","",IF($C629="","Missing coin",IF(AND($D629&lt;&gt;"Buy",$D629&lt;&gt;"Sell",$D629&lt;&gt;"Fee",$D629&lt;&gt;"Reward",$D629&lt;&gt;"Transfer"),"Unknown type",IF(SUM($E629)&lt;=0,"Missing quantity",IF(COUNTIF('Portfolio'!$A$9:$A$58,$C629)=0,"Coin missing from the Portfolio tab",IF(AND($D629="Sell",SUM($E629)&gt;SUM($H629)+0.000000000001),"Sale larger than holdings",IF(AND($D629="Fee",SUM($E629)&gt;SUM($H629)+0.000000000001),"Fee larger than holdings",IF(AND(OR($D629="Buy",$D629="Sell"),SUM($F629)&lt;=0),"Missing amount",IF(AND(ISNUMBER($A629),SUM($A629)&lt;MAX($A$4:$A628)),"Date out of chronological order","OK")))))))))</f>
        <v/>
      </c>
    </row>
    <row r="630" spans="1:13" x14ac:dyDescent="0.25">
      <c r="A630" s="21"/>
      <c r="B630" s="13"/>
      <c r="C630" s="13"/>
      <c r="D630" s="13"/>
      <c r="E630" s="22"/>
      <c r="F630" s="14"/>
      <c r="G630" s="14"/>
      <c r="H630" s="16" t="str">
        <f>IF(OR($D630="",$C630=""),"",ROUND(SUMIFS($J$4:$J629,$C$4:$C629,$C630),10))</f>
        <v/>
      </c>
      <c r="I630" s="15" t="str">
        <f>IF(OR($D630="",$C630=""),"",ROUND(SUMIFS($K$4:$K629,$C$4:$C629,$C630),8))</f>
        <v/>
      </c>
      <c r="J630" s="16" t="str">
        <f>IF(OR($D630="",$C630=""),"",IF(OR($D630="Buy",$D630="Reward"),SUM($E630),IF(OR($D630="Sell",$D630="Fee"),-SUM($E630),0)))</f>
        <v/>
      </c>
      <c r="K630" s="17" t="str">
        <f>IF(OR($D630="",$C630=""),"",IF($D630="Sell",IF(SUM($H630)&gt;0,-SUM($I630)*IF(SUM($E630)&gt;SUM($H630),SUM($H630),SUM($E630))/SUM($H630),-SUM($I630)),IF(OR($D630="Buy",$D630="Reward"),SUM($F630)+SUM($G630),0)))</f>
        <v/>
      </c>
      <c r="L630" s="17" t="str">
        <f>IF(OR($C630="",$D630&lt;&gt;"Sell"),"",IF(SUM($H630)&gt;0,SUM($F630)-SUM($G630)-SUM($I630)*IF(SUM($E630)&gt;SUM($H630),SUM($H630),SUM($E630))/SUM($H630),""))</f>
        <v/>
      </c>
      <c r="M630" s="20" t="str">
        <f>IF($D630="","",IF($C630="","Missing coin",IF(AND($D630&lt;&gt;"Buy",$D630&lt;&gt;"Sell",$D630&lt;&gt;"Fee",$D630&lt;&gt;"Reward",$D630&lt;&gt;"Transfer"),"Unknown type",IF(SUM($E630)&lt;=0,"Missing quantity",IF(COUNTIF('Portfolio'!$A$9:$A$58,$C630)=0,"Coin missing from the Portfolio tab",IF(AND($D630="Sell",SUM($E630)&gt;SUM($H630)+0.000000000001),"Sale larger than holdings",IF(AND($D630="Fee",SUM($E630)&gt;SUM($H630)+0.000000000001),"Fee larger than holdings",IF(AND(OR($D630="Buy",$D630="Sell"),SUM($F630)&lt;=0),"Missing amount",IF(AND(ISNUMBER($A630),SUM($A630)&lt;MAX($A$4:$A629)),"Date out of chronological order","OK")))))))))</f>
        <v/>
      </c>
    </row>
    <row r="631" spans="1:13" x14ac:dyDescent="0.25">
      <c r="A631" s="21"/>
      <c r="B631" s="13"/>
      <c r="C631" s="13"/>
      <c r="D631" s="13"/>
      <c r="E631" s="22"/>
      <c r="F631" s="14"/>
      <c r="G631" s="14"/>
      <c r="H631" s="16" t="str">
        <f>IF(OR($D631="",$C631=""),"",ROUND(SUMIFS($J$4:$J630,$C$4:$C630,$C631),10))</f>
        <v/>
      </c>
      <c r="I631" s="15" t="str">
        <f>IF(OR($D631="",$C631=""),"",ROUND(SUMIFS($K$4:$K630,$C$4:$C630,$C631),8))</f>
        <v/>
      </c>
      <c r="J631" s="16" t="str">
        <f>IF(OR($D631="",$C631=""),"",IF(OR($D631="Buy",$D631="Reward"),SUM($E631),IF(OR($D631="Sell",$D631="Fee"),-SUM($E631),0)))</f>
        <v/>
      </c>
      <c r="K631" s="17" t="str">
        <f>IF(OR($D631="",$C631=""),"",IF($D631="Sell",IF(SUM($H631)&gt;0,-SUM($I631)*IF(SUM($E631)&gt;SUM($H631),SUM($H631),SUM($E631))/SUM($H631),-SUM($I631)),IF(OR($D631="Buy",$D631="Reward"),SUM($F631)+SUM($G631),0)))</f>
        <v/>
      </c>
      <c r="L631" s="17" t="str">
        <f>IF(OR($C631="",$D631&lt;&gt;"Sell"),"",IF(SUM($H631)&gt;0,SUM($F631)-SUM($G631)-SUM($I631)*IF(SUM($E631)&gt;SUM($H631),SUM($H631),SUM($E631))/SUM($H631),""))</f>
        <v/>
      </c>
      <c r="M631" s="20" t="str">
        <f>IF($D631="","",IF($C631="","Missing coin",IF(AND($D631&lt;&gt;"Buy",$D631&lt;&gt;"Sell",$D631&lt;&gt;"Fee",$D631&lt;&gt;"Reward",$D631&lt;&gt;"Transfer"),"Unknown type",IF(SUM($E631)&lt;=0,"Missing quantity",IF(COUNTIF('Portfolio'!$A$9:$A$58,$C631)=0,"Coin missing from the Portfolio tab",IF(AND($D631="Sell",SUM($E631)&gt;SUM($H631)+0.000000000001),"Sale larger than holdings",IF(AND($D631="Fee",SUM($E631)&gt;SUM($H631)+0.000000000001),"Fee larger than holdings",IF(AND(OR($D631="Buy",$D631="Sell"),SUM($F631)&lt;=0),"Missing amount",IF(AND(ISNUMBER($A631),SUM($A631)&lt;MAX($A$4:$A630)),"Date out of chronological order","OK")))))))))</f>
        <v/>
      </c>
    </row>
    <row r="632" spans="1:13" x14ac:dyDescent="0.25">
      <c r="A632" s="21"/>
      <c r="B632" s="13"/>
      <c r="C632" s="13"/>
      <c r="D632" s="13"/>
      <c r="E632" s="22"/>
      <c r="F632" s="14"/>
      <c r="G632" s="14"/>
      <c r="H632" s="16" t="str">
        <f>IF(OR($D632="",$C632=""),"",ROUND(SUMIFS($J$4:$J631,$C$4:$C631,$C632),10))</f>
        <v/>
      </c>
      <c r="I632" s="15" t="str">
        <f>IF(OR($D632="",$C632=""),"",ROUND(SUMIFS($K$4:$K631,$C$4:$C631,$C632),8))</f>
        <v/>
      </c>
      <c r="J632" s="16" t="str">
        <f>IF(OR($D632="",$C632=""),"",IF(OR($D632="Buy",$D632="Reward"),SUM($E632),IF(OR($D632="Sell",$D632="Fee"),-SUM($E632),0)))</f>
        <v/>
      </c>
      <c r="K632" s="17" t="str">
        <f>IF(OR($D632="",$C632=""),"",IF($D632="Sell",IF(SUM($H632)&gt;0,-SUM($I632)*IF(SUM($E632)&gt;SUM($H632),SUM($H632),SUM($E632))/SUM($H632),-SUM($I632)),IF(OR($D632="Buy",$D632="Reward"),SUM($F632)+SUM($G632),0)))</f>
        <v/>
      </c>
      <c r="L632" s="17" t="str">
        <f>IF(OR($C632="",$D632&lt;&gt;"Sell"),"",IF(SUM($H632)&gt;0,SUM($F632)-SUM($G632)-SUM($I632)*IF(SUM($E632)&gt;SUM($H632),SUM($H632),SUM($E632))/SUM($H632),""))</f>
        <v/>
      </c>
      <c r="M632" s="20" t="str">
        <f>IF($D632="","",IF($C632="","Missing coin",IF(AND($D632&lt;&gt;"Buy",$D632&lt;&gt;"Sell",$D632&lt;&gt;"Fee",$D632&lt;&gt;"Reward",$D632&lt;&gt;"Transfer"),"Unknown type",IF(SUM($E632)&lt;=0,"Missing quantity",IF(COUNTIF('Portfolio'!$A$9:$A$58,$C632)=0,"Coin missing from the Portfolio tab",IF(AND($D632="Sell",SUM($E632)&gt;SUM($H632)+0.000000000001),"Sale larger than holdings",IF(AND($D632="Fee",SUM($E632)&gt;SUM($H632)+0.000000000001),"Fee larger than holdings",IF(AND(OR($D632="Buy",$D632="Sell"),SUM($F632)&lt;=0),"Missing amount",IF(AND(ISNUMBER($A632),SUM($A632)&lt;MAX($A$4:$A631)),"Date out of chronological order","OK")))))))))</f>
        <v/>
      </c>
    </row>
    <row r="633" spans="1:13" x14ac:dyDescent="0.25">
      <c r="A633" s="21"/>
      <c r="B633" s="13"/>
      <c r="C633" s="13"/>
      <c r="D633" s="13"/>
      <c r="E633" s="22"/>
      <c r="F633" s="14"/>
      <c r="G633" s="14"/>
      <c r="H633" s="16" t="str">
        <f>IF(OR($D633="",$C633=""),"",ROUND(SUMIFS($J$4:$J632,$C$4:$C632,$C633),10))</f>
        <v/>
      </c>
      <c r="I633" s="15" t="str">
        <f>IF(OR($D633="",$C633=""),"",ROUND(SUMIFS($K$4:$K632,$C$4:$C632,$C633),8))</f>
        <v/>
      </c>
      <c r="J633" s="16" t="str">
        <f>IF(OR($D633="",$C633=""),"",IF(OR($D633="Buy",$D633="Reward"),SUM($E633),IF(OR($D633="Sell",$D633="Fee"),-SUM($E633),0)))</f>
        <v/>
      </c>
      <c r="K633" s="17" t="str">
        <f>IF(OR($D633="",$C633=""),"",IF($D633="Sell",IF(SUM($H633)&gt;0,-SUM($I633)*IF(SUM($E633)&gt;SUM($H633),SUM($H633),SUM($E633))/SUM($H633),-SUM($I633)),IF(OR($D633="Buy",$D633="Reward"),SUM($F633)+SUM($G633),0)))</f>
        <v/>
      </c>
      <c r="L633" s="17" t="str">
        <f>IF(OR($C633="",$D633&lt;&gt;"Sell"),"",IF(SUM($H633)&gt;0,SUM($F633)-SUM($G633)-SUM($I633)*IF(SUM($E633)&gt;SUM($H633),SUM($H633),SUM($E633))/SUM($H633),""))</f>
        <v/>
      </c>
      <c r="M633" s="20" t="str">
        <f>IF($D633="","",IF($C633="","Missing coin",IF(AND($D633&lt;&gt;"Buy",$D633&lt;&gt;"Sell",$D633&lt;&gt;"Fee",$D633&lt;&gt;"Reward",$D633&lt;&gt;"Transfer"),"Unknown type",IF(SUM($E633)&lt;=0,"Missing quantity",IF(COUNTIF('Portfolio'!$A$9:$A$58,$C633)=0,"Coin missing from the Portfolio tab",IF(AND($D633="Sell",SUM($E633)&gt;SUM($H633)+0.000000000001),"Sale larger than holdings",IF(AND($D633="Fee",SUM($E633)&gt;SUM($H633)+0.000000000001),"Fee larger than holdings",IF(AND(OR($D633="Buy",$D633="Sell"),SUM($F633)&lt;=0),"Missing amount",IF(AND(ISNUMBER($A633),SUM($A633)&lt;MAX($A$4:$A632)),"Date out of chronological order","OK")))))))))</f>
        <v/>
      </c>
    </row>
    <row r="634" spans="1:13" x14ac:dyDescent="0.25">
      <c r="A634" s="21"/>
      <c r="B634" s="13"/>
      <c r="C634" s="13"/>
      <c r="D634" s="13"/>
      <c r="E634" s="22"/>
      <c r="F634" s="14"/>
      <c r="G634" s="14"/>
      <c r="H634" s="16" t="str">
        <f>IF(OR($D634="",$C634=""),"",ROUND(SUMIFS($J$4:$J633,$C$4:$C633,$C634),10))</f>
        <v/>
      </c>
      <c r="I634" s="15" t="str">
        <f>IF(OR($D634="",$C634=""),"",ROUND(SUMIFS($K$4:$K633,$C$4:$C633,$C634),8))</f>
        <v/>
      </c>
      <c r="J634" s="16" t="str">
        <f>IF(OR($D634="",$C634=""),"",IF(OR($D634="Buy",$D634="Reward"),SUM($E634),IF(OR($D634="Sell",$D634="Fee"),-SUM($E634),0)))</f>
        <v/>
      </c>
      <c r="K634" s="17" t="str">
        <f>IF(OR($D634="",$C634=""),"",IF($D634="Sell",IF(SUM($H634)&gt;0,-SUM($I634)*IF(SUM($E634)&gt;SUM($H634),SUM($H634),SUM($E634))/SUM($H634),-SUM($I634)),IF(OR($D634="Buy",$D634="Reward"),SUM($F634)+SUM($G634),0)))</f>
        <v/>
      </c>
      <c r="L634" s="17" t="str">
        <f>IF(OR($C634="",$D634&lt;&gt;"Sell"),"",IF(SUM($H634)&gt;0,SUM($F634)-SUM($G634)-SUM($I634)*IF(SUM($E634)&gt;SUM($H634),SUM($H634),SUM($E634))/SUM($H634),""))</f>
        <v/>
      </c>
      <c r="M634" s="20" t="str">
        <f>IF($D634="","",IF($C634="","Missing coin",IF(AND($D634&lt;&gt;"Buy",$D634&lt;&gt;"Sell",$D634&lt;&gt;"Fee",$D634&lt;&gt;"Reward",$D634&lt;&gt;"Transfer"),"Unknown type",IF(SUM($E634)&lt;=0,"Missing quantity",IF(COUNTIF('Portfolio'!$A$9:$A$58,$C634)=0,"Coin missing from the Portfolio tab",IF(AND($D634="Sell",SUM($E634)&gt;SUM($H634)+0.000000000001),"Sale larger than holdings",IF(AND($D634="Fee",SUM($E634)&gt;SUM($H634)+0.000000000001),"Fee larger than holdings",IF(AND(OR($D634="Buy",$D634="Sell"),SUM($F634)&lt;=0),"Missing amount",IF(AND(ISNUMBER($A634),SUM($A634)&lt;MAX($A$4:$A633)),"Date out of chronological order","OK")))))))))</f>
        <v/>
      </c>
    </row>
    <row r="635" spans="1:13" x14ac:dyDescent="0.25">
      <c r="A635" s="21"/>
      <c r="B635" s="13"/>
      <c r="C635" s="13"/>
      <c r="D635" s="13"/>
      <c r="E635" s="22"/>
      <c r="F635" s="14"/>
      <c r="G635" s="14"/>
      <c r="H635" s="16" t="str">
        <f>IF(OR($D635="",$C635=""),"",ROUND(SUMIFS($J$4:$J634,$C$4:$C634,$C635),10))</f>
        <v/>
      </c>
      <c r="I635" s="15" t="str">
        <f>IF(OR($D635="",$C635=""),"",ROUND(SUMIFS($K$4:$K634,$C$4:$C634,$C635),8))</f>
        <v/>
      </c>
      <c r="J635" s="16" t="str">
        <f>IF(OR($D635="",$C635=""),"",IF(OR($D635="Buy",$D635="Reward"),SUM($E635),IF(OR($D635="Sell",$D635="Fee"),-SUM($E635),0)))</f>
        <v/>
      </c>
      <c r="K635" s="17" t="str">
        <f>IF(OR($D635="",$C635=""),"",IF($D635="Sell",IF(SUM($H635)&gt;0,-SUM($I635)*IF(SUM($E635)&gt;SUM($H635),SUM($H635),SUM($E635))/SUM($H635),-SUM($I635)),IF(OR($D635="Buy",$D635="Reward"),SUM($F635)+SUM($G635),0)))</f>
        <v/>
      </c>
      <c r="L635" s="17" t="str">
        <f>IF(OR($C635="",$D635&lt;&gt;"Sell"),"",IF(SUM($H635)&gt;0,SUM($F635)-SUM($G635)-SUM($I635)*IF(SUM($E635)&gt;SUM($H635),SUM($H635),SUM($E635))/SUM($H635),""))</f>
        <v/>
      </c>
      <c r="M635" s="20" t="str">
        <f>IF($D635="","",IF($C635="","Missing coin",IF(AND($D635&lt;&gt;"Buy",$D635&lt;&gt;"Sell",$D635&lt;&gt;"Fee",$D635&lt;&gt;"Reward",$D635&lt;&gt;"Transfer"),"Unknown type",IF(SUM($E635)&lt;=0,"Missing quantity",IF(COUNTIF('Portfolio'!$A$9:$A$58,$C635)=0,"Coin missing from the Portfolio tab",IF(AND($D635="Sell",SUM($E635)&gt;SUM($H635)+0.000000000001),"Sale larger than holdings",IF(AND($D635="Fee",SUM($E635)&gt;SUM($H635)+0.000000000001),"Fee larger than holdings",IF(AND(OR($D635="Buy",$D635="Sell"),SUM($F635)&lt;=0),"Missing amount",IF(AND(ISNUMBER($A635),SUM($A635)&lt;MAX($A$4:$A634)),"Date out of chronological order","OK")))))))))</f>
        <v/>
      </c>
    </row>
    <row r="636" spans="1:13" x14ac:dyDescent="0.25">
      <c r="A636" s="21"/>
      <c r="B636" s="13"/>
      <c r="C636" s="13"/>
      <c r="D636" s="13"/>
      <c r="E636" s="22"/>
      <c r="F636" s="14"/>
      <c r="G636" s="14"/>
      <c r="H636" s="16" t="str">
        <f>IF(OR($D636="",$C636=""),"",ROUND(SUMIFS($J$4:$J635,$C$4:$C635,$C636),10))</f>
        <v/>
      </c>
      <c r="I636" s="15" t="str">
        <f>IF(OR($D636="",$C636=""),"",ROUND(SUMIFS($K$4:$K635,$C$4:$C635,$C636),8))</f>
        <v/>
      </c>
      <c r="J636" s="16" t="str">
        <f>IF(OR($D636="",$C636=""),"",IF(OR($D636="Buy",$D636="Reward"),SUM($E636),IF(OR($D636="Sell",$D636="Fee"),-SUM($E636),0)))</f>
        <v/>
      </c>
      <c r="K636" s="17" t="str">
        <f>IF(OR($D636="",$C636=""),"",IF($D636="Sell",IF(SUM($H636)&gt;0,-SUM($I636)*IF(SUM($E636)&gt;SUM($H636),SUM($H636),SUM($E636))/SUM($H636),-SUM($I636)),IF(OR($D636="Buy",$D636="Reward"),SUM($F636)+SUM($G636),0)))</f>
        <v/>
      </c>
      <c r="L636" s="17" t="str">
        <f>IF(OR($C636="",$D636&lt;&gt;"Sell"),"",IF(SUM($H636)&gt;0,SUM($F636)-SUM($G636)-SUM($I636)*IF(SUM($E636)&gt;SUM($H636),SUM($H636),SUM($E636))/SUM($H636),""))</f>
        <v/>
      </c>
      <c r="M636" s="20" t="str">
        <f>IF($D636="","",IF($C636="","Missing coin",IF(AND($D636&lt;&gt;"Buy",$D636&lt;&gt;"Sell",$D636&lt;&gt;"Fee",$D636&lt;&gt;"Reward",$D636&lt;&gt;"Transfer"),"Unknown type",IF(SUM($E636)&lt;=0,"Missing quantity",IF(COUNTIF('Portfolio'!$A$9:$A$58,$C636)=0,"Coin missing from the Portfolio tab",IF(AND($D636="Sell",SUM($E636)&gt;SUM($H636)+0.000000000001),"Sale larger than holdings",IF(AND($D636="Fee",SUM($E636)&gt;SUM($H636)+0.000000000001),"Fee larger than holdings",IF(AND(OR($D636="Buy",$D636="Sell"),SUM($F636)&lt;=0),"Missing amount",IF(AND(ISNUMBER($A636),SUM($A636)&lt;MAX($A$4:$A635)),"Date out of chronological order","OK")))))))))</f>
        <v/>
      </c>
    </row>
    <row r="637" spans="1:13" x14ac:dyDescent="0.25">
      <c r="A637" s="21"/>
      <c r="B637" s="13"/>
      <c r="C637" s="13"/>
      <c r="D637" s="13"/>
      <c r="E637" s="22"/>
      <c r="F637" s="14"/>
      <c r="G637" s="14"/>
      <c r="H637" s="16" t="str">
        <f>IF(OR($D637="",$C637=""),"",ROUND(SUMIFS($J$4:$J636,$C$4:$C636,$C637),10))</f>
        <v/>
      </c>
      <c r="I637" s="15" t="str">
        <f>IF(OR($D637="",$C637=""),"",ROUND(SUMIFS($K$4:$K636,$C$4:$C636,$C637),8))</f>
        <v/>
      </c>
      <c r="J637" s="16" t="str">
        <f>IF(OR($D637="",$C637=""),"",IF(OR($D637="Buy",$D637="Reward"),SUM($E637),IF(OR($D637="Sell",$D637="Fee"),-SUM($E637),0)))</f>
        <v/>
      </c>
      <c r="K637" s="17" t="str">
        <f>IF(OR($D637="",$C637=""),"",IF($D637="Sell",IF(SUM($H637)&gt;0,-SUM($I637)*IF(SUM($E637)&gt;SUM($H637),SUM($H637),SUM($E637))/SUM($H637),-SUM($I637)),IF(OR($D637="Buy",$D637="Reward"),SUM($F637)+SUM($G637),0)))</f>
        <v/>
      </c>
      <c r="L637" s="17" t="str">
        <f>IF(OR($C637="",$D637&lt;&gt;"Sell"),"",IF(SUM($H637)&gt;0,SUM($F637)-SUM($G637)-SUM($I637)*IF(SUM($E637)&gt;SUM($H637),SUM($H637),SUM($E637))/SUM($H637),""))</f>
        <v/>
      </c>
      <c r="M637" s="20" t="str">
        <f>IF($D637="","",IF($C637="","Missing coin",IF(AND($D637&lt;&gt;"Buy",$D637&lt;&gt;"Sell",$D637&lt;&gt;"Fee",$D637&lt;&gt;"Reward",$D637&lt;&gt;"Transfer"),"Unknown type",IF(SUM($E637)&lt;=0,"Missing quantity",IF(COUNTIF('Portfolio'!$A$9:$A$58,$C637)=0,"Coin missing from the Portfolio tab",IF(AND($D637="Sell",SUM($E637)&gt;SUM($H637)+0.000000000001),"Sale larger than holdings",IF(AND($D637="Fee",SUM($E637)&gt;SUM($H637)+0.000000000001),"Fee larger than holdings",IF(AND(OR($D637="Buy",$D637="Sell"),SUM($F637)&lt;=0),"Missing amount",IF(AND(ISNUMBER($A637),SUM($A637)&lt;MAX($A$4:$A636)),"Date out of chronological order","OK")))))))))</f>
        <v/>
      </c>
    </row>
    <row r="638" spans="1:13" x14ac:dyDescent="0.25">
      <c r="A638" s="21"/>
      <c r="B638" s="13"/>
      <c r="C638" s="13"/>
      <c r="D638" s="13"/>
      <c r="E638" s="22"/>
      <c r="F638" s="14"/>
      <c r="G638" s="14"/>
      <c r="H638" s="16" t="str">
        <f>IF(OR($D638="",$C638=""),"",ROUND(SUMIFS($J$4:$J637,$C$4:$C637,$C638),10))</f>
        <v/>
      </c>
      <c r="I638" s="15" t="str">
        <f>IF(OR($D638="",$C638=""),"",ROUND(SUMIFS($K$4:$K637,$C$4:$C637,$C638),8))</f>
        <v/>
      </c>
      <c r="J638" s="16" t="str">
        <f>IF(OR($D638="",$C638=""),"",IF(OR($D638="Buy",$D638="Reward"),SUM($E638),IF(OR($D638="Sell",$D638="Fee"),-SUM($E638),0)))</f>
        <v/>
      </c>
      <c r="K638" s="17" t="str">
        <f>IF(OR($D638="",$C638=""),"",IF($D638="Sell",IF(SUM($H638)&gt;0,-SUM($I638)*IF(SUM($E638)&gt;SUM($H638),SUM($H638),SUM($E638))/SUM($H638),-SUM($I638)),IF(OR($D638="Buy",$D638="Reward"),SUM($F638)+SUM($G638),0)))</f>
        <v/>
      </c>
      <c r="L638" s="17" t="str">
        <f>IF(OR($C638="",$D638&lt;&gt;"Sell"),"",IF(SUM($H638)&gt;0,SUM($F638)-SUM($G638)-SUM($I638)*IF(SUM($E638)&gt;SUM($H638),SUM($H638),SUM($E638))/SUM($H638),""))</f>
        <v/>
      </c>
      <c r="M638" s="20" t="str">
        <f>IF($D638="","",IF($C638="","Missing coin",IF(AND($D638&lt;&gt;"Buy",$D638&lt;&gt;"Sell",$D638&lt;&gt;"Fee",$D638&lt;&gt;"Reward",$D638&lt;&gt;"Transfer"),"Unknown type",IF(SUM($E638)&lt;=0,"Missing quantity",IF(COUNTIF('Portfolio'!$A$9:$A$58,$C638)=0,"Coin missing from the Portfolio tab",IF(AND($D638="Sell",SUM($E638)&gt;SUM($H638)+0.000000000001),"Sale larger than holdings",IF(AND($D638="Fee",SUM($E638)&gt;SUM($H638)+0.000000000001),"Fee larger than holdings",IF(AND(OR($D638="Buy",$D638="Sell"),SUM($F638)&lt;=0),"Missing amount",IF(AND(ISNUMBER($A638),SUM($A638)&lt;MAX($A$4:$A637)),"Date out of chronological order","OK")))))))))</f>
        <v/>
      </c>
    </row>
    <row r="639" spans="1:13" x14ac:dyDescent="0.25">
      <c r="A639" s="21"/>
      <c r="B639" s="13"/>
      <c r="C639" s="13"/>
      <c r="D639" s="13"/>
      <c r="E639" s="22"/>
      <c r="F639" s="14"/>
      <c r="G639" s="14"/>
      <c r="H639" s="16" t="str">
        <f>IF(OR($D639="",$C639=""),"",ROUND(SUMIFS($J$4:$J638,$C$4:$C638,$C639),10))</f>
        <v/>
      </c>
      <c r="I639" s="15" t="str">
        <f>IF(OR($D639="",$C639=""),"",ROUND(SUMIFS($K$4:$K638,$C$4:$C638,$C639),8))</f>
        <v/>
      </c>
      <c r="J639" s="16" t="str">
        <f>IF(OR($D639="",$C639=""),"",IF(OR($D639="Buy",$D639="Reward"),SUM($E639),IF(OR($D639="Sell",$D639="Fee"),-SUM($E639),0)))</f>
        <v/>
      </c>
      <c r="K639" s="17" t="str">
        <f>IF(OR($D639="",$C639=""),"",IF($D639="Sell",IF(SUM($H639)&gt;0,-SUM($I639)*IF(SUM($E639)&gt;SUM($H639),SUM($H639),SUM($E639))/SUM($H639),-SUM($I639)),IF(OR($D639="Buy",$D639="Reward"),SUM($F639)+SUM($G639),0)))</f>
        <v/>
      </c>
      <c r="L639" s="17" t="str">
        <f>IF(OR($C639="",$D639&lt;&gt;"Sell"),"",IF(SUM($H639)&gt;0,SUM($F639)-SUM($G639)-SUM($I639)*IF(SUM($E639)&gt;SUM($H639),SUM($H639),SUM($E639))/SUM($H639),""))</f>
        <v/>
      </c>
      <c r="M639" s="20" t="str">
        <f>IF($D639="","",IF($C639="","Missing coin",IF(AND($D639&lt;&gt;"Buy",$D639&lt;&gt;"Sell",$D639&lt;&gt;"Fee",$D639&lt;&gt;"Reward",$D639&lt;&gt;"Transfer"),"Unknown type",IF(SUM($E639)&lt;=0,"Missing quantity",IF(COUNTIF('Portfolio'!$A$9:$A$58,$C639)=0,"Coin missing from the Portfolio tab",IF(AND($D639="Sell",SUM($E639)&gt;SUM($H639)+0.000000000001),"Sale larger than holdings",IF(AND($D639="Fee",SUM($E639)&gt;SUM($H639)+0.000000000001),"Fee larger than holdings",IF(AND(OR($D639="Buy",$D639="Sell"),SUM($F639)&lt;=0),"Missing amount",IF(AND(ISNUMBER($A639),SUM($A639)&lt;MAX($A$4:$A638)),"Date out of chronological order","OK")))))))))</f>
        <v/>
      </c>
    </row>
    <row r="640" spans="1:13" x14ac:dyDescent="0.25">
      <c r="A640" s="21"/>
      <c r="B640" s="13"/>
      <c r="C640" s="13"/>
      <c r="D640" s="13"/>
      <c r="E640" s="22"/>
      <c r="F640" s="14"/>
      <c r="G640" s="14"/>
      <c r="H640" s="16" t="str">
        <f>IF(OR($D640="",$C640=""),"",ROUND(SUMIFS($J$4:$J639,$C$4:$C639,$C640),10))</f>
        <v/>
      </c>
      <c r="I640" s="15" t="str">
        <f>IF(OR($D640="",$C640=""),"",ROUND(SUMIFS($K$4:$K639,$C$4:$C639,$C640),8))</f>
        <v/>
      </c>
      <c r="J640" s="16" t="str">
        <f>IF(OR($D640="",$C640=""),"",IF(OR($D640="Buy",$D640="Reward"),SUM($E640),IF(OR($D640="Sell",$D640="Fee"),-SUM($E640),0)))</f>
        <v/>
      </c>
      <c r="K640" s="17" t="str">
        <f>IF(OR($D640="",$C640=""),"",IF($D640="Sell",IF(SUM($H640)&gt;0,-SUM($I640)*IF(SUM($E640)&gt;SUM($H640),SUM($H640),SUM($E640))/SUM($H640),-SUM($I640)),IF(OR($D640="Buy",$D640="Reward"),SUM($F640)+SUM($G640),0)))</f>
        <v/>
      </c>
      <c r="L640" s="17" t="str">
        <f>IF(OR($C640="",$D640&lt;&gt;"Sell"),"",IF(SUM($H640)&gt;0,SUM($F640)-SUM($G640)-SUM($I640)*IF(SUM($E640)&gt;SUM($H640),SUM($H640),SUM($E640))/SUM($H640),""))</f>
        <v/>
      </c>
      <c r="M640" s="20" t="str">
        <f>IF($D640="","",IF($C640="","Missing coin",IF(AND($D640&lt;&gt;"Buy",$D640&lt;&gt;"Sell",$D640&lt;&gt;"Fee",$D640&lt;&gt;"Reward",$D640&lt;&gt;"Transfer"),"Unknown type",IF(SUM($E640)&lt;=0,"Missing quantity",IF(COUNTIF('Portfolio'!$A$9:$A$58,$C640)=0,"Coin missing from the Portfolio tab",IF(AND($D640="Sell",SUM($E640)&gt;SUM($H640)+0.000000000001),"Sale larger than holdings",IF(AND($D640="Fee",SUM($E640)&gt;SUM($H640)+0.000000000001),"Fee larger than holdings",IF(AND(OR($D640="Buy",$D640="Sell"),SUM($F640)&lt;=0),"Missing amount",IF(AND(ISNUMBER($A640),SUM($A640)&lt;MAX($A$4:$A639)),"Date out of chronological order","OK")))))))))</f>
        <v/>
      </c>
    </row>
    <row r="641" spans="1:13" x14ac:dyDescent="0.25">
      <c r="A641" s="21"/>
      <c r="B641" s="13"/>
      <c r="C641" s="13"/>
      <c r="D641" s="13"/>
      <c r="E641" s="22"/>
      <c r="F641" s="14"/>
      <c r="G641" s="14"/>
      <c r="H641" s="16" t="str">
        <f>IF(OR($D641="",$C641=""),"",ROUND(SUMIFS($J$4:$J640,$C$4:$C640,$C641),10))</f>
        <v/>
      </c>
      <c r="I641" s="15" t="str">
        <f>IF(OR($D641="",$C641=""),"",ROUND(SUMIFS($K$4:$K640,$C$4:$C640,$C641),8))</f>
        <v/>
      </c>
      <c r="J641" s="16" t="str">
        <f>IF(OR($D641="",$C641=""),"",IF(OR($D641="Buy",$D641="Reward"),SUM($E641),IF(OR($D641="Sell",$D641="Fee"),-SUM($E641),0)))</f>
        <v/>
      </c>
      <c r="K641" s="17" t="str">
        <f>IF(OR($D641="",$C641=""),"",IF($D641="Sell",IF(SUM($H641)&gt;0,-SUM($I641)*IF(SUM($E641)&gt;SUM($H641),SUM($H641),SUM($E641))/SUM($H641),-SUM($I641)),IF(OR($D641="Buy",$D641="Reward"),SUM($F641)+SUM($G641),0)))</f>
        <v/>
      </c>
      <c r="L641" s="17" t="str">
        <f>IF(OR($C641="",$D641&lt;&gt;"Sell"),"",IF(SUM($H641)&gt;0,SUM($F641)-SUM($G641)-SUM($I641)*IF(SUM($E641)&gt;SUM($H641),SUM($H641),SUM($E641))/SUM($H641),""))</f>
        <v/>
      </c>
      <c r="M641" s="20" t="str">
        <f>IF($D641="","",IF($C641="","Missing coin",IF(AND($D641&lt;&gt;"Buy",$D641&lt;&gt;"Sell",$D641&lt;&gt;"Fee",$D641&lt;&gt;"Reward",$D641&lt;&gt;"Transfer"),"Unknown type",IF(SUM($E641)&lt;=0,"Missing quantity",IF(COUNTIF('Portfolio'!$A$9:$A$58,$C641)=0,"Coin missing from the Portfolio tab",IF(AND($D641="Sell",SUM($E641)&gt;SUM($H641)+0.000000000001),"Sale larger than holdings",IF(AND($D641="Fee",SUM($E641)&gt;SUM($H641)+0.000000000001),"Fee larger than holdings",IF(AND(OR($D641="Buy",$D641="Sell"),SUM($F641)&lt;=0),"Missing amount",IF(AND(ISNUMBER($A641),SUM($A641)&lt;MAX($A$4:$A640)),"Date out of chronological order","OK")))))))))</f>
        <v/>
      </c>
    </row>
    <row r="642" spans="1:13" x14ac:dyDescent="0.25">
      <c r="A642" s="21"/>
      <c r="B642" s="13"/>
      <c r="C642" s="13"/>
      <c r="D642" s="13"/>
      <c r="E642" s="22"/>
      <c r="F642" s="14"/>
      <c r="G642" s="14"/>
      <c r="H642" s="16" t="str">
        <f>IF(OR($D642="",$C642=""),"",ROUND(SUMIFS($J$4:$J641,$C$4:$C641,$C642),10))</f>
        <v/>
      </c>
      <c r="I642" s="15" t="str">
        <f>IF(OR($D642="",$C642=""),"",ROUND(SUMIFS($K$4:$K641,$C$4:$C641,$C642),8))</f>
        <v/>
      </c>
      <c r="J642" s="16" t="str">
        <f>IF(OR($D642="",$C642=""),"",IF(OR($D642="Buy",$D642="Reward"),SUM($E642),IF(OR($D642="Sell",$D642="Fee"),-SUM($E642),0)))</f>
        <v/>
      </c>
      <c r="K642" s="17" t="str">
        <f>IF(OR($D642="",$C642=""),"",IF($D642="Sell",IF(SUM($H642)&gt;0,-SUM($I642)*IF(SUM($E642)&gt;SUM($H642),SUM($H642),SUM($E642))/SUM($H642),-SUM($I642)),IF(OR($D642="Buy",$D642="Reward"),SUM($F642)+SUM($G642),0)))</f>
        <v/>
      </c>
      <c r="L642" s="17" t="str">
        <f>IF(OR($C642="",$D642&lt;&gt;"Sell"),"",IF(SUM($H642)&gt;0,SUM($F642)-SUM($G642)-SUM($I642)*IF(SUM($E642)&gt;SUM($H642),SUM($H642),SUM($E642))/SUM($H642),""))</f>
        <v/>
      </c>
      <c r="M642" s="20" t="str">
        <f>IF($D642="","",IF($C642="","Missing coin",IF(AND($D642&lt;&gt;"Buy",$D642&lt;&gt;"Sell",$D642&lt;&gt;"Fee",$D642&lt;&gt;"Reward",$D642&lt;&gt;"Transfer"),"Unknown type",IF(SUM($E642)&lt;=0,"Missing quantity",IF(COUNTIF('Portfolio'!$A$9:$A$58,$C642)=0,"Coin missing from the Portfolio tab",IF(AND($D642="Sell",SUM($E642)&gt;SUM($H642)+0.000000000001),"Sale larger than holdings",IF(AND($D642="Fee",SUM($E642)&gt;SUM($H642)+0.000000000001),"Fee larger than holdings",IF(AND(OR($D642="Buy",$D642="Sell"),SUM($F642)&lt;=0),"Missing amount",IF(AND(ISNUMBER($A642),SUM($A642)&lt;MAX($A$4:$A641)),"Date out of chronological order","OK")))))))))</f>
        <v/>
      </c>
    </row>
    <row r="643" spans="1:13" x14ac:dyDescent="0.25">
      <c r="A643" s="21"/>
      <c r="B643" s="13"/>
      <c r="C643" s="13"/>
      <c r="D643" s="13"/>
      <c r="E643" s="22"/>
      <c r="F643" s="14"/>
      <c r="G643" s="14"/>
      <c r="H643" s="16" t="str">
        <f>IF(OR($D643="",$C643=""),"",ROUND(SUMIFS($J$4:$J642,$C$4:$C642,$C643),10))</f>
        <v/>
      </c>
      <c r="I643" s="15" t="str">
        <f>IF(OR($D643="",$C643=""),"",ROUND(SUMIFS($K$4:$K642,$C$4:$C642,$C643),8))</f>
        <v/>
      </c>
      <c r="J643" s="16" t="str">
        <f>IF(OR($D643="",$C643=""),"",IF(OR($D643="Buy",$D643="Reward"),SUM($E643),IF(OR($D643="Sell",$D643="Fee"),-SUM($E643),0)))</f>
        <v/>
      </c>
      <c r="K643" s="17" t="str">
        <f>IF(OR($D643="",$C643=""),"",IF($D643="Sell",IF(SUM($H643)&gt;0,-SUM($I643)*IF(SUM($E643)&gt;SUM($H643),SUM($H643),SUM($E643))/SUM($H643),-SUM($I643)),IF(OR($D643="Buy",$D643="Reward"),SUM($F643)+SUM($G643),0)))</f>
        <v/>
      </c>
      <c r="L643" s="17" t="str">
        <f>IF(OR($C643="",$D643&lt;&gt;"Sell"),"",IF(SUM($H643)&gt;0,SUM($F643)-SUM($G643)-SUM($I643)*IF(SUM($E643)&gt;SUM($H643),SUM($H643),SUM($E643))/SUM($H643),""))</f>
        <v/>
      </c>
      <c r="M643" s="20" t="str">
        <f>IF($D643="","",IF($C643="","Missing coin",IF(AND($D643&lt;&gt;"Buy",$D643&lt;&gt;"Sell",$D643&lt;&gt;"Fee",$D643&lt;&gt;"Reward",$D643&lt;&gt;"Transfer"),"Unknown type",IF(SUM($E643)&lt;=0,"Missing quantity",IF(COUNTIF('Portfolio'!$A$9:$A$58,$C643)=0,"Coin missing from the Portfolio tab",IF(AND($D643="Sell",SUM($E643)&gt;SUM($H643)+0.000000000001),"Sale larger than holdings",IF(AND($D643="Fee",SUM($E643)&gt;SUM($H643)+0.000000000001),"Fee larger than holdings",IF(AND(OR($D643="Buy",$D643="Sell"),SUM($F643)&lt;=0),"Missing amount",IF(AND(ISNUMBER($A643),SUM($A643)&lt;MAX($A$4:$A642)),"Date out of chronological order","OK")))))))))</f>
        <v/>
      </c>
    </row>
    <row r="644" spans="1:13" x14ac:dyDescent="0.25">
      <c r="A644" s="21"/>
      <c r="B644" s="13"/>
      <c r="C644" s="13"/>
      <c r="D644" s="13"/>
      <c r="E644" s="22"/>
      <c r="F644" s="14"/>
      <c r="G644" s="14"/>
      <c r="H644" s="16" t="str">
        <f>IF(OR($D644="",$C644=""),"",ROUND(SUMIFS($J$4:$J643,$C$4:$C643,$C644),10))</f>
        <v/>
      </c>
      <c r="I644" s="15" t="str">
        <f>IF(OR($D644="",$C644=""),"",ROUND(SUMIFS($K$4:$K643,$C$4:$C643,$C644),8))</f>
        <v/>
      </c>
      <c r="J644" s="16" t="str">
        <f>IF(OR($D644="",$C644=""),"",IF(OR($D644="Buy",$D644="Reward"),SUM($E644),IF(OR($D644="Sell",$D644="Fee"),-SUM($E644),0)))</f>
        <v/>
      </c>
      <c r="K644" s="17" t="str">
        <f>IF(OR($D644="",$C644=""),"",IF($D644="Sell",IF(SUM($H644)&gt;0,-SUM($I644)*IF(SUM($E644)&gt;SUM($H644),SUM($H644),SUM($E644))/SUM($H644),-SUM($I644)),IF(OR($D644="Buy",$D644="Reward"),SUM($F644)+SUM($G644),0)))</f>
        <v/>
      </c>
      <c r="L644" s="17" t="str">
        <f>IF(OR($C644="",$D644&lt;&gt;"Sell"),"",IF(SUM($H644)&gt;0,SUM($F644)-SUM($G644)-SUM($I644)*IF(SUM($E644)&gt;SUM($H644),SUM($H644),SUM($E644))/SUM($H644),""))</f>
        <v/>
      </c>
      <c r="M644" s="20" t="str">
        <f>IF($D644="","",IF($C644="","Missing coin",IF(AND($D644&lt;&gt;"Buy",$D644&lt;&gt;"Sell",$D644&lt;&gt;"Fee",$D644&lt;&gt;"Reward",$D644&lt;&gt;"Transfer"),"Unknown type",IF(SUM($E644)&lt;=0,"Missing quantity",IF(COUNTIF('Portfolio'!$A$9:$A$58,$C644)=0,"Coin missing from the Portfolio tab",IF(AND($D644="Sell",SUM($E644)&gt;SUM($H644)+0.000000000001),"Sale larger than holdings",IF(AND($D644="Fee",SUM($E644)&gt;SUM($H644)+0.000000000001),"Fee larger than holdings",IF(AND(OR($D644="Buy",$D644="Sell"),SUM($F644)&lt;=0),"Missing amount",IF(AND(ISNUMBER($A644),SUM($A644)&lt;MAX($A$4:$A643)),"Date out of chronological order","OK")))))))))</f>
        <v/>
      </c>
    </row>
    <row r="645" spans="1:13" x14ac:dyDescent="0.25">
      <c r="A645" s="21"/>
      <c r="B645" s="13"/>
      <c r="C645" s="13"/>
      <c r="D645" s="13"/>
      <c r="E645" s="22"/>
      <c r="F645" s="14"/>
      <c r="G645" s="14"/>
      <c r="H645" s="16" t="str">
        <f>IF(OR($D645="",$C645=""),"",ROUND(SUMIFS($J$4:$J644,$C$4:$C644,$C645),10))</f>
        <v/>
      </c>
      <c r="I645" s="15" t="str">
        <f>IF(OR($D645="",$C645=""),"",ROUND(SUMIFS($K$4:$K644,$C$4:$C644,$C645),8))</f>
        <v/>
      </c>
      <c r="J645" s="16" t="str">
        <f>IF(OR($D645="",$C645=""),"",IF(OR($D645="Buy",$D645="Reward"),SUM($E645),IF(OR($D645="Sell",$D645="Fee"),-SUM($E645),0)))</f>
        <v/>
      </c>
      <c r="K645" s="17" t="str">
        <f>IF(OR($D645="",$C645=""),"",IF($D645="Sell",IF(SUM($H645)&gt;0,-SUM($I645)*IF(SUM($E645)&gt;SUM($H645),SUM($H645),SUM($E645))/SUM($H645),-SUM($I645)),IF(OR($D645="Buy",$D645="Reward"),SUM($F645)+SUM($G645),0)))</f>
        <v/>
      </c>
      <c r="L645" s="17" t="str">
        <f>IF(OR($C645="",$D645&lt;&gt;"Sell"),"",IF(SUM($H645)&gt;0,SUM($F645)-SUM($G645)-SUM($I645)*IF(SUM($E645)&gt;SUM($H645),SUM($H645),SUM($E645))/SUM($H645),""))</f>
        <v/>
      </c>
      <c r="M645" s="20" t="str">
        <f>IF($D645="","",IF($C645="","Missing coin",IF(AND($D645&lt;&gt;"Buy",$D645&lt;&gt;"Sell",$D645&lt;&gt;"Fee",$D645&lt;&gt;"Reward",$D645&lt;&gt;"Transfer"),"Unknown type",IF(SUM($E645)&lt;=0,"Missing quantity",IF(COUNTIF('Portfolio'!$A$9:$A$58,$C645)=0,"Coin missing from the Portfolio tab",IF(AND($D645="Sell",SUM($E645)&gt;SUM($H645)+0.000000000001),"Sale larger than holdings",IF(AND($D645="Fee",SUM($E645)&gt;SUM($H645)+0.000000000001),"Fee larger than holdings",IF(AND(OR($D645="Buy",$D645="Sell"),SUM($F645)&lt;=0),"Missing amount",IF(AND(ISNUMBER($A645),SUM($A645)&lt;MAX($A$4:$A644)),"Date out of chronological order","OK")))))))))</f>
        <v/>
      </c>
    </row>
    <row r="646" spans="1:13" x14ac:dyDescent="0.25">
      <c r="A646" s="21"/>
      <c r="B646" s="13"/>
      <c r="C646" s="13"/>
      <c r="D646" s="13"/>
      <c r="E646" s="22"/>
      <c r="F646" s="14"/>
      <c r="G646" s="14"/>
      <c r="H646" s="16" t="str">
        <f>IF(OR($D646="",$C646=""),"",ROUND(SUMIFS($J$4:$J645,$C$4:$C645,$C646),10))</f>
        <v/>
      </c>
      <c r="I646" s="15" t="str">
        <f>IF(OR($D646="",$C646=""),"",ROUND(SUMIFS($K$4:$K645,$C$4:$C645,$C646),8))</f>
        <v/>
      </c>
      <c r="J646" s="16" t="str">
        <f>IF(OR($D646="",$C646=""),"",IF(OR($D646="Buy",$D646="Reward"),SUM($E646),IF(OR($D646="Sell",$D646="Fee"),-SUM($E646),0)))</f>
        <v/>
      </c>
      <c r="K646" s="17" t="str">
        <f>IF(OR($D646="",$C646=""),"",IF($D646="Sell",IF(SUM($H646)&gt;0,-SUM($I646)*IF(SUM($E646)&gt;SUM($H646),SUM($H646),SUM($E646))/SUM($H646),-SUM($I646)),IF(OR($D646="Buy",$D646="Reward"),SUM($F646)+SUM($G646),0)))</f>
        <v/>
      </c>
      <c r="L646" s="17" t="str">
        <f>IF(OR($C646="",$D646&lt;&gt;"Sell"),"",IF(SUM($H646)&gt;0,SUM($F646)-SUM($G646)-SUM($I646)*IF(SUM($E646)&gt;SUM($H646),SUM($H646),SUM($E646))/SUM($H646),""))</f>
        <v/>
      </c>
      <c r="M646" s="20" t="str">
        <f>IF($D646="","",IF($C646="","Missing coin",IF(AND($D646&lt;&gt;"Buy",$D646&lt;&gt;"Sell",$D646&lt;&gt;"Fee",$D646&lt;&gt;"Reward",$D646&lt;&gt;"Transfer"),"Unknown type",IF(SUM($E646)&lt;=0,"Missing quantity",IF(COUNTIF('Portfolio'!$A$9:$A$58,$C646)=0,"Coin missing from the Portfolio tab",IF(AND($D646="Sell",SUM($E646)&gt;SUM($H646)+0.000000000001),"Sale larger than holdings",IF(AND($D646="Fee",SUM($E646)&gt;SUM($H646)+0.000000000001),"Fee larger than holdings",IF(AND(OR($D646="Buy",$D646="Sell"),SUM($F646)&lt;=0),"Missing amount",IF(AND(ISNUMBER($A646),SUM($A646)&lt;MAX($A$4:$A645)),"Date out of chronological order","OK")))))))))</f>
        <v/>
      </c>
    </row>
    <row r="647" spans="1:13" x14ac:dyDescent="0.25">
      <c r="A647" s="21"/>
      <c r="B647" s="13"/>
      <c r="C647" s="13"/>
      <c r="D647" s="13"/>
      <c r="E647" s="22"/>
      <c r="F647" s="14"/>
      <c r="G647" s="14"/>
      <c r="H647" s="16" t="str">
        <f>IF(OR($D647="",$C647=""),"",ROUND(SUMIFS($J$4:$J646,$C$4:$C646,$C647),10))</f>
        <v/>
      </c>
      <c r="I647" s="15" t="str">
        <f>IF(OR($D647="",$C647=""),"",ROUND(SUMIFS($K$4:$K646,$C$4:$C646,$C647),8))</f>
        <v/>
      </c>
      <c r="J647" s="16" t="str">
        <f>IF(OR($D647="",$C647=""),"",IF(OR($D647="Buy",$D647="Reward"),SUM($E647),IF(OR($D647="Sell",$D647="Fee"),-SUM($E647),0)))</f>
        <v/>
      </c>
      <c r="K647" s="17" t="str">
        <f>IF(OR($D647="",$C647=""),"",IF($D647="Sell",IF(SUM($H647)&gt;0,-SUM($I647)*IF(SUM($E647)&gt;SUM($H647),SUM($H647),SUM($E647))/SUM($H647),-SUM($I647)),IF(OR($D647="Buy",$D647="Reward"),SUM($F647)+SUM($G647),0)))</f>
        <v/>
      </c>
      <c r="L647" s="17" t="str">
        <f>IF(OR($C647="",$D647&lt;&gt;"Sell"),"",IF(SUM($H647)&gt;0,SUM($F647)-SUM($G647)-SUM($I647)*IF(SUM($E647)&gt;SUM($H647),SUM($H647),SUM($E647))/SUM($H647),""))</f>
        <v/>
      </c>
      <c r="M647" s="20" t="str">
        <f>IF($D647="","",IF($C647="","Missing coin",IF(AND($D647&lt;&gt;"Buy",$D647&lt;&gt;"Sell",$D647&lt;&gt;"Fee",$D647&lt;&gt;"Reward",$D647&lt;&gt;"Transfer"),"Unknown type",IF(SUM($E647)&lt;=0,"Missing quantity",IF(COUNTIF('Portfolio'!$A$9:$A$58,$C647)=0,"Coin missing from the Portfolio tab",IF(AND($D647="Sell",SUM($E647)&gt;SUM($H647)+0.000000000001),"Sale larger than holdings",IF(AND($D647="Fee",SUM($E647)&gt;SUM($H647)+0.000000000001),"Fee larger than holdings",IF(AND(OR($D647="Buy",$D647="Sell"),SUM($F647)&lt;=0),"Missing amount",IF(AND(ISNUMBER($A647),SUM($A647)&lt;MAX($A$4:$A646)),"Date out of chronological order","OK")))))))))</f>
        <v/>
      </c>
    </row>
    <row r="648" spans="1:13" x14ac:dyDescent="0.25">
      <c r="A648" s="21"/>
      <c r="B648" s="13"/>
      <c r="C648" s="13"/>
      <c r="D648" s="13"/>
      <c r="E648" s="22"/>
      <c r="F648" s="14"/>
      <c r="G648" s="14"/>
      <c r="H648" s="16" t="str">
        <f>IF(OR($D648="",$C648=""),"",ROUND(SUMIFS($J$4:$J647,$C$4:$C647,$C648),10))</f>
        <v/>
      </c>
      <c r="I648" s="15" t="str">
        <f>IF(OR($D648="",$C648=""),"",ROUND(SUMIFS($K$4:$K647,$C$4:$C647,$C648),8))</f>
        <v/>
      </c>
      <c r="J648" s="16" t="str">
        <f>IF(OR($D648="",$C648=""),"",IF(OR($D648="Buy",$D648="Reward"),SUM($E648),IF(OR($D648="Sell",$D648="Fee"),-SUM($E648),0)))</f>
        <v/>
      </c>
      <c r="K648" s="17" t="str">
        <f>IF(OR($D648="",$C648=""),"",IF($D648="Sell",IF(SUM($H648)&gt;0,-SUM($I648)*IF(SUM($E648)&gt;SUM($H648),SUM($H648),SUM($E648))/SUM($H648),-SUM($I648)),IF(OR($D648="Buy",$D648="Reward"),SUM($F648)+SUM($G648),0)))</f>
        <v/>
      </c>
      <c r="L648" s="17" t="str">
        <f>IF(OR($C648="",$D648&lt;&gt;"Sell"),"",IF(SUM($H648)&gt;0,SUM($F648)-SUM($G648)-SUM($I648)*IF(SUM($E648)&gt;SUM($H648),SUM($H648),SUM($E648))/SUM($H648),""))</f>
        <v/>
      </c>
      <c r="M648" s="20" t="str">
        <f>IF($D648="","",IF($C648="","Missing coin",IF(AND($D648&lt;&gt;"Buy",$D648&lt;&gt;"Sell",$D648&lt;&gt;"Fee",$D648&lt;&gt;"Reward",$D648&lt;&gt;"Transfer"),"Unknown type",IF(SUM($E648)&lt;=0,"Missing quantity",IF(COUNTIF('Portfolio'!$A$9:$A$58,$C648)=0,"Coin missing from the Portfolio tab",IF(AND($D648="Sell",SUM($E648)&gt;SUM($H648)+0.000000000001),"Sale larger than holdings",IF(AND($D648="Fee",SUM($E648)&gt;SUM($H648)+0.000000000001),"Fee larger than holdings",IF(AND(OR($D648="Buy",$D648="Sell"),SUM($F648)&lt;=0),"Missing amount",IF(AND(ISNUMBER($A648),SUM($A648)&lt;MAX($A$4:$A647)),"Date out of chronological order","OK")))))))))</f>
        <v/>
      </c>
    </row>
    <row r="649" spans="1:13" x14ac:dyDescent="0.25">
      <c r="A649" s="21"/>
      <c r="B649" s="13"/>
      <c r="C649" s="13"/>
      <c r="D649" s="13"/>
      <c r="E649" s="22"/>
      <c r="F649" s="14"/>
      <c r="G649" s="14"/>
      <c r="H649" s="16" t="str">
        <f>IF(OR($D649="",$C649=""),"",ROUND(SUMIFS($J$4:$J648,$C$4:$C648,$C649),10))</f>
        <v/>
      </c>
      <c r="I649" s="15" t="str">
        <f>IF(OR($D649="",$C649=""),"",ROUND(SUMIFS($K$4:$K648,$C$4:$C648,$C649),8))</f>
        <v/>
      </c>
      <c r="J649" s="16" t="str">
        <f>IF(OR($D649="",$C649=""),"",IF(OR($D649="Buy",$D649="Reward"),SUM($E649),IF(OR($D649="Sell",$D649="Fee"),-SUM($E649),0)))</f>
        <v/>
      </c>
      <c r="K649" s="17" t="str">
        <f>IF(OR($D649="",$C649=""),"",IF($D649="Sell",IF(SUM($H649)&gt;0,-SUM($I649)*IF(SUM($E649)&gt;SUM($H649),SUM($H649),SUM($E649))/SUM($H649),-SUM($I649)),IF(OR($D649="Buy",$D649="Reward"),SUM($F649)+SUM($G649),0)))</f>
        <v/>
      </c>
      <c r="L649" s="17" t="str">
        <f>IF(OR($C649="",$D649&lt;&gt;"Sell"),"",IF(SUM($H649)&gt;0,SUM($F649)-SUM($G649)-SUM($I649)*IF(SUM($E649)&gt;SUM($H649),SUM($H649),SUM($E649))/SUM($H649),""))</f>
        <v/>
      </c>
      <c r="M649" s="20" t="str">
        <f>IF($D649="","",IF($C649="","Missing coin",IF(AND($D649&lt;&gt;"Buy",$D649&lt;&gt;"Sell",$D649&lt;&gt;"Fee",$D649&lt;&gt;"Reward",$D649&lt;&gt;"Transfer"),"Unknown type",IF(SUM($E649)&lt;=0,"Missing quantity",IF(COUNTIF('Portfolio'!$A$9:$A$58,$C649)=0,"Coin missing from the Portfolio tab",IF(AND($D649="Sell",SUM($E649)&gt;SUM($H649)+0.000000000001),"Sale larger than holdings",IF(AND($D649="Fee",SUM($E649)&gt;SUM($H649)+0.000000000001),"Fee larger than holdings",IF(AND(OR($D649="Buy",$D649="Sell"),SUM($F649)&lt;=0),"Missing amount",IF(AND(ISNUMBER($A649),SUM($A649)&lt;MAX($A$4:$A648)),"Date out of chronological order","OK")))))))))</f>
        <v/>
      </c>
    </row>
    <row r="650" spans="1:13" x14ac:dyDescent="0.25">
      <c r="A650" s="21"/>
      <c r="B650" s="13"/>
      <c r="C650" s="13"/>
      <c r="D650" s="13"/>
      <c r="E650" s="22"/>
      <c r="F650" s="14"/>
      <c r="G650" s="14"/>
      <c r="H650" s="16" t="str">
        <f>IF(OR($D650="",$C650=""),"",ROUND(SUMIFS($J$4:$J649,$C$4:$C649,$C650),10))</f>
        <v/>
      </c>
      <c r="I650" s="15" t="str">
        <f>IF(OR($D650="",$C650=""),"",ROUND(SUMIFS($K$4:$K649,$C$4:$C649,$C650),8))</f>
        <v/>
      </c>
      <c r="J650" s="16" t="str">
        <f>IF(OR($D650="",$C650=""),"",IF(OR($D650="Buy",$D650="Reward"),SUM($E650),IF(OR($D650="Sell",$D650="Fee"),-SUM($E650),0)))</f>
        <v/>
      </c>
      <c r="K650" s="17" t="str">
        <f>IF(OR($D650="",$C650=""),"",IF($D650="Sell",IF(SUM($H650)&gt;0,-SUM($I650)*IF(SUM($E650)&gt;SUM($H650),SUM($H650),SUM($E650))/SUM($H650),-SUM($I650)),IF(OR($D650="Buy",$D650="Reward"),SUM($F650)+SUM($G650),0)))</f>
        <v/>
      </c>
      <c r="L650" s="17" t="str">
        <f>IF(OR($C650="",$D650&lt;&gt;"Sell"),"",IF(SUM($H650)&gt;0,SUM($F650)-SUM($G650)-SUM($I650)*IF(SUM($E650)&gt;SUM($H650),SUM($H650),SUM($E650))/SUM($H650),""))</f>
        <v/>
      </c>
      <c r="M650" s="20" t="str">
        <f>IF($D650="","",IF($C650="","Missing coin",IF(AND($D650&lt;&gt;"Buy",$D650&lt;&gt;"Sell",$D650&lt;&gt;"Fee",$D650&lt;&gt;"Reward",$D650&lt;&gt;"Transfer"),"Unknown type",IF(SUM($E650)&lt;=0,"Missing quantity",IF(COUNTIF('Portfolio'!$A$9:$A$58,$C650)=0,"Coin missing from the Portfolio tab",IF(AND($D650="Sell",SUM($E650)&gt;SUM($H650)+0.000000000001),"Sale larger than holdings",IF(AND($D650="Fee",SUM($E650)&gt;SUM($H650)+0.000000000001),"Fee larger than holdings",IF(AND(OR($D650="Buy",$D650="Sell"),SUM($F650)&lt;=0),"Missing amount",IF(AND(ISNUMBER($A650),SUM($A650)&lt;MAX($A$4:$A649)),"Date out of chronological order","OK")))))))))</f>
        <v/>
      </c>
    </row>
    <row r="651" spans="1:13" x14ac:dyDescent="0.25">
      <c r="A651" s="21"/>
      <c r="B651" s="13"/>
      <c r="C651" s="13"/>
      <c r="D651" s="13"/>
      <c r="E651" s="22"/>
      <c r="F651" s="14"/>
      <c r="G651" s="14"/>
      <c r="H651" s="16" t="str">
        <f>IF(OR($D651="",$C651=""),"",ROUND(SUMIFS($J$4:$J650,$C$4:$C650,$C651),10))</f>
        <v/>
      </c>
      <c r="I651" s="15" t="str">
        <f>IF(OR($D651="",$C651=""),"",ROUND(SUMIFS($K$4:$K650,$C$4:$C650,$C651),8))</f>
        <v/>
      </c>
      <c r="J651" s="16" t="str">
        <f>IF(OR($D651="",$C651=""),"",IF(OR($D651="Buy",$D651="Reward"),SUM($E651),IF(OR($D651="Sell",$D651="Fee"),-SUM($E651),0)))</f>
        <v/>
      </c>
      <c r="K651" s="17" t="str">
        <f>IF(OR($D651="",$C651=""),"",IF($D651="Sell",IF(SUM($H651)&gt;0,-SUM($I651)*IF(SUM($E651)&gt;SUM($H651),SUM($H651),SUM($E651))/SUM($H651),-SUM($I651)),IF(OR($D651="Buy",$D651="Reward"),SUM($F651)+SUM($G651),0)))</f>
        <v/>
      </c>
      <c r="L651" s="17" t="str">
        <f>IF(OR($C651="",$D651&lt;&gt;"Sell"),"",IF(SUM($H651)&gt;0,SUM($F651)-SUM($G651)-SUM($I651)*IF(SUM($E651)&gt;SUM($H651),SUM($H651),SUM($E651))/SUM($H651),""))</f>
        <v/>
      </c>
      <c r="M651" s="20" t="str">
        <f>IF($D651="","",IF($C651="","Missing coin",IF(AND($D651&lt;&gt;"Buy",$D651&lt;&gt;"Sell",$D651&lt;&gt;"Fee",$D651&lt;&gt;"Reward",$D651&lt;&gt;"Transfer"),"Unknown type",IF(SUM($E651)&lt;=0,"Missing quantity",IF(COUNTIF('Portfolio'!$A$9:$A$58,$C651)=0,"Coin missing from the Portfolio tab",IF(AND($D651="Sell",SUM($E651)&gt;SUM($H651)+0.000000000001),"Sale larger than holdings",IF(AND($D651="Fee",SUM($E651)&gt;SUM($H651)+0.000000000001),"Fee larger than holdings",IF(AND(OR($D651="Buy",$D651="Sell"),SUM($F651)&lt;=0),"Missing amount",IF(AND(ISNUMBER($A651),SUM($A651)&lt;MAX($A$4:$A650)),"Date out of chronological order","OK")))))))))</f>
        <v/>
      </c>
    </row>
    <row r="652" spans="1:13" x14ac:dyDescent="0.25">
      <c r="A652" s="21"/>
      <c r="B652" s="13"/>
      <c r="C652" s="13"/>
      <c r="D652" s="13"/>
      <c r="E652" s="22"/>
      <c r="F652" s="14"/>
      <c r="G652" s="14"/>
      <c r="H652" s="16" t="str">
        <f>IF(OR($D652="",$C652=""),"",ROUND(SUMIFS($J$4:$J651,$C$4:$C651,$C652),10))</f>
        <v/>
      </c>
      <c r="I652" s="15" t="str">
        <f>IF(OR($D652="",$C652=""),"",ROUND(SUMIFS($K$4:$K651,$C$4:$C651,$C652),8))</f>
        <v/>
      </c>
      <c r="J652" s="16" t="str">
        <f>IF(OR($D652="",$C652=""),"",IF(OR($D652="Buy",$D652="Reward"),SUM($E652),IF(OR($D652="Sell",$D652="Fee"),-SUM($E652),0)))</f>
        <v/>
      </c>
      <c r="K652" s="17" t="str">
        <f>IF(OR($D652="",$C652=""),"",IF($D652="Sell",IF(SUM($H652)&gt;0,-SUM($I652)*IF(SUM($E652)&gt;SUM($H652),SUM($H652),SUM($E652))/SUM($H652),-SUM($I652)),IF(OR($D652="Buy",$D652="Reward"),SUM($F652)+SUM($G652),0)))</f>
        <v/>
      </c>
      <c r="L652" s="17" t="str">
        <f>IF(OR($C652="",$D652&lt;&gt;"Sell"),"",IF(SUM($H652)&gt;0,SUM($F652)-SUM($G652)-SUM($I652)*IF(SUM($E652)&gt;SUM($H652),SUM($H652),SUM($E652))/SUM($H652),""))</f>
        <v/>
      </c>
      <c r="M652" s="20" t="str">
        <f>IF($D652="","",IF($C652="","Missing coin",IF(AND($D652&lt;&gt;"Buy",$D652&lt;&gt;"Sell",$D652&lt;&gt;"Fee",$D652&lt;&gt;"Reward",$D652&lt;&gt;"Transfer"),"Unknown type",IF(SUM($E652)&lt;=0,"Missing quantity",IF(COUNTIF('Portfolio'!$A$9:$A$58,$C652)=0,"Coin missing from the Portfolio tab",IF(AND($D652="Sell",SUM($E652)&gt;SUM($H652)+0.000000000001),"Sale larger than holdings",IF(AND($D652="Fee",SUM($E652)&gt;SUM($H652)+0.000000000001),"Fee larger than holdings",IF(AND(OR($D652="Buy",$D652="Sell"),SUM($F652)&lt;=0),"Missing amount",IF(AND(ISNUMBER($A652),SUM($A652)&lt;MAX($A$4:$A651)),"Date out of chronological order","OK")))))))))</f>
        <v/>
      </c>
    </row>
    <row r="653" spans="1:13" x14ac:dyDescent="0.25">
      <c r="A653" s="21"/>
      <c r="B653" s="13"/>
      <c r="C653" s="13"/>
      <c r="D653" s="13"/>
      <c r="E653" s="22"/>
      <c r="F653" s="14"/>
      <c r="G653" s="14"/>
      <c r="H653" s="16" t="str">
        <f>IF(OR($D653="",$C653=""),"",ROUND(SUMIFS($J$4:$J652,$C$4:$C652,$C653),10))</f>
        <v/>
      </c>
      <c r="I653" s="15" t="str">
        <f>IF(OR($D653="",$C653=""),"",ROUND(SUMIFS($K$4:$K652,$C$4:$C652,$C653),8))</f>
        <v/>
      </c>
      <c r="J653" s="16" t="str">
        <f>IF(OR($D653="",$C653=""),"",IF(OR($D653="Buy",$D653="Reward"),SUM($E653),IF(OR($D653="Sell",$D653="Fee"),-SUM($E653),0)))</f>
        <v/>
      </c>
      <c r="K653" s="17" t="str">
        <f>IF(OR($D653="",$C653=""),"",IF($D653="Sell",IF(SUM($H653)&gt;0,-SUM($I653)*IF(SUM($E653)&gt;SUM($H653),SUM($H653),SUM($E653))/SUM($H653),-SUM($I653)),IF(OR($D653="Buy",$D653="Reward"),SUM($F653)+SUM($G653),0)))</f>
        <v/>
      </c>
      <c r="L653" s="17" t="str">
        <f>IF(OR($C653="",$D653&lt;&gt;"Sell"),"",IF(SUM($H653)&gt;0,SUM($F653)-SUM($G653)-SUM($I653)*IF(SUM($E653)&gt;SUM($H653),SUM($H653),SUM($E653))/SUM($H653),""))</f>
        <v/>
      </c>
      <c r="M653" s="20" t="str">
        <f>IF($D653="","",IF($C653="","Missing coin",IF(AND($D653&lt;&gt;"Buy",$D653&lt;&gt;"Sell",$D653&lt;&gt;"Fee",$D653&lt;&gt;"Reward",$D653&lt;&gt;"Transfer"),"Unknown type",IF(SUM($E653)&lt;=0,"Missing quantity",IF(COUNTIF('Portfolio'!$A$9:$A$58,$C653)=0,"Coin missing from the Portfolio tab",IF(AND($D653="Sell",SUM($E653)&gt;SUM($H653)+0.000000000001),"Sale larger than holdings",IF(AND($D653="Fee",SUM($E653)&gt;SUM($H653)+0.000000000001),"Fee larger than holdings",IF(AND(OR($D653="Buy",$D653="Sell"),SUM($F653)&lt;=0),"Missing amount",IF(AND(ISNUMBER($A653),SUM($A653)&lt;MAX($A$4:$A652)),"Date out of chronological order","OK")))))))))</f>
        <v/>
      </c>
    </row>
    <row r="654" spans="1:13" x14ac:dyDescent="0.25">
      <c r="A654" s="21"/>
      <c r="B654" s="13"/>
      <c r="C654" s="13"/>
      <c r="D654" s="13"/>
      <c r="E654" s="22"/>
      <c r="F654" s="14"/>
      <c r="G654" s="14"/>
      <c r="H654" s="16" t="str">
        <f>IF(OR($D654="",$C654=""),"",ROUND(SUMIFS($J$4:$J653,$C$4:$C653,$C654),10))</f>
        <v/>
      </c>
      <c r="I654" s="15" t="str">
        <f>IF(OR($D654="",$C654=""),"",ROUND(SUMIFS($K$4:$K653,$C$4:$C653,$C654),8))</f>
        <v/>
      </c>
      <c r="J654" s="16" t="str">
        <f>IF(OR($D654="",$C654=""),"",IF(OR($D654="Buy",$D654="Reward"),SUM($E654),IF(OR($D654="Sell",$D654="Fee"),-SUM($E654),0)))</f>
        <v/>
      </c>
      <c r="K654" s="17" t="str">
        <f>IF(OR($D654="",$C654=""),"",IF($D654="Sell",IF(SUM($H654)&gt;0,-SUM($I654)*IF(SUM($E654)&gt;SUM($H654),SUM($H654),SUM($E654))/SUM($H654),-SUM($I654)),IF(OR($D654="Buy",$D654="Reward"),SUM($F654)+SUM($G654),0)))</f>
        <v/>
      </c>
      <c r="L654" s="17" t="str">
        <f>IF(OR($C654="",$D654&lt;&gt;"Sell"),"",IF(SUM($H654)&gt;0,SUM($F654)-SUM($G654)-SUM($I654)*IF(SUM($E654)&gt;SUM($H654),SUM($H654),SUM($E654))/SUM($H654),""))</f>
        <v/>
      </c>
      <c r="M654" s="20" t="str">
        <f>IF($D654="","",IF($C654="","Missing coin",IF(AND($D654&lt;&gt;"Buy",$D654&lt;&gt;"Sell",$D654&lt;&gt;"Fee",$D654&lt;&gt;"Reward",$D654&lt;&gt;"Transfer"),"Unknown type",IF(SUM($E654)&lt;=0,"Missing quantity",IF(COUNTIF('Portfolio'!$A$9:$A$58,$C654)=0,"Coin missing from the Portfolio tab",IF(AND($D654="Sell",SUM($E654)&gt;SUM($H654)+0.000000000001),"Sale larger than holdings",IF(AND($D654="Fee",SUM($E654)&gt;SUM($H654)+0.000000000001),"Fee larger than holdings",IF(AND(OR($D654="Buy",$D654="Sell"),SUM($F654)&lt;=0),"Missing amount",IF(AND(ISNUMBER($A654),SUM($A654)&lt;MAX($A$4:$A653)),"Date out of chronological order","OK")))))))))</f>
        <v/>
      </c>
    </row>
    <row r="655" spans="1:13" x14ac:dyDescent="0.25">
      <c r="A655" s="21"/>
      <c r="B655" s="13"/>
      <c r="C655" s="13"/>
      <c r="D655" s="13"/>
      <c r="E655" s="22"/>
      <c r="F655" s="14"/>
      <c r="G655" s="14"/>
      <c r="H655" s="16" t="str">
        <f>IF(OR($D655="",$C655=""),"",ROUND(SUMIFS($J$4:$J654,$C$4:$C654,$C655),10))</f>
        <v/>
      </c>
      <c r="I655" s="15" t="str">
        <f>IF(OR($D655="",$C655=""),"",ROUND(SUMIFS($K$4:$K654,$C$4:$C654,$C655),8))</f>
        <v/>
      </c>
      <c r="J655" s="16" t="str">
        <f>IF(OR($D655="",$C655=""),"",IF(OR($D655="Buy",$D655="Reward"),SUM($E655),IF(OR($D655="Sell",$D655="Fee"),-SUM($E655),0)))</f>
        <v/>
      </c>
      <c r="K655" s="17" t="str">
        <f>IF(OR($D655="",$C655=""),"",IF($D655="Sell",IF(SUM($H655)&gt;0,-SUM($I655)*IF(SUM($E655)&gt;SUM($H655),SUM($H655),SUM($E655))/SUM($H655),-SUM($I655)),IF(OR($D655="Buy",$D655="Reward"),SUM($F655)+SUM($G655),0)))</f>
        <v/>
      </c>
      <c r="L655" s="17" t="str">
        <f>IF(OR($C655="",$D655&lt;&gt;"Sell"),"",IF(SUM($H655)&gt;0,SUM($F655)-SUM($G655)-SUM($I655)*IF(SUM($E655)&gt;SUM($H655),SUM($H655),SUM($E655))/SUM($H655),""))</f>
        <v/>
      </c>
      <c r="M655" s="20" t="str">
        <f>IF($D655="","",IF($C655="","Missing coin",IF(AND($D655&lt;&gt;"Buy",$D655&lt;&gt;"Sell",$D655&lt;&gt;"Fee",$D655&lt;&gt;"Reward",$D655&lt;&gt;"Transfer"),"Unknown type",IF(SUM($E655)&lt;=0,"Missing quantity",IF(COUNTIF('Portfolio'!$A$9:$A$58,$C655)=0,"Coin missing from the Portfolio tab",IF(AND($D655="Sell",SUM($E655)&gt;SUM($H655)+0.000000000001),"Sale larger than holdings",IF(AND($D655="Fee",SUM($E655)&gt;SUM($H655)+0.000000000001),"Fee larger than holdings",IF(AND(OR($D655="Buy",$D655="Sell"),SUM($F655)&lt;=0),"Missing amount",IF(AND(ISNUMBER($A655),SUM($A655)&lt;MAX($A$4:$A654)),"Date out of chronological order","OK")))))))))</f>
        <v/>
      </c>
    </row>
    <row r="656" spans="1:13" x14ac:dyDescent="0.25">
      <c r="A656" s="21"/>
      <c r="B656" s="13"/>
      <c r="C656" s="13"/>
      <c r="D656" s="13"/>
      <c r="E656" s="22"/>
      <c r="F656" s="14"/>
      <c r="G656" s="14"/>
      <c r="H656" s="16" t="str">
        <f>IF(OR($D656="",$C656=""),"",ROUND(SUMIFS($J$4:$J655,$C$4:$C655,$C656),10))</f>
        <v/>
      </c>
      <c r="I656" s="15" t="str">
        <f>IF(OR($D656="",$C656=""),"",ROUND(SUMIFS($K$4:$K655,$C$4:$C655,$C656),8))</f>
        <v/>
      </c>
      <c r="J656" s="16" t="str">
        <f>IF(OR($D656="",$C656=""),"",IF(OR($D656="Buy",$D656="Reward"),SUM($E656),IF(OR($D656="Sell",$D656="Fee"),-SUM($E656),0)))</f>
        <v/>
      </c>
      <c r="K656" s="17" t="str">
        <f>IF(OR($D656="",$C656=""),"",IF($D656="Sell",IF(SUM($H656)&gt;0,-SUM($I656)*IF(SUM($E656)&gt;SUM($H656),SUM($H656),SUM($E656))/SUM($H656),-SUM($I656)),IF(OR($D656="Buy",$D656="Reward"),SUM($F656)+SUM($G656),0)))</f>
        <v/>
      </c>
      <c r="L656" s="17" t="str">
        <f>IF(OR($C656="",$D656&lt;&gt;"Sell"),"",IF(SUM($H656)&gt;0,SUM($F656)-SUM($G656)-SUM($I656)*IF(SUM($E656)&gt;SUM($H656),SUM($H656),SUM($E656))/SUM($H656),""))</f>
        <v/>
      </c>
      <c r="M656" s="20" t="str">
        <f>IF($D656="","",IF($C656="","Missing coin",IF(AND($D656&lt;&gt;"Buy",$D656&lt;&gt;"Sell",$D656&lt;&gt;"Fee",$D656&lt;&gt;"Reward",$D656&lt;&gt;"Transfer"),"Unknown type",IF(SUM($E656)&lt;=0,"Missing quantity",IF(COUNTIF('Portfolio'!$A$9:$A$58,$C656)=0,"Coin missing from the Portfolio tab",IF(AND($D656="Sell",SUM($E656)&gt;SUM($H656)+0.000000000001),"Sale larger than holdings",IF(AND($D656="Fee",SUM($E656)&gt;SUM($H656)+0.000000000001),"Fee larger than holdings",IF(AND(OR($D656="Buy",$D656="Sell"),SUM($F656)&lt;=0),"Missing amount",IF(AND(ISNUMBER($A656),SUM($A656)&lt;MAX($A$4:$A655)),"Date out of chronological order","OK")))))))))</f>
        <v/>
      </c>
    </row>
    <row r="657" spans="1:13" x14ac:dyDescent="0.25">
      <c r="A657" s="21"/>
      <c r="B657" s="13"/>
      <c r="C657" s="13"/>
      <c r="D657" s="13"/>
      <c r="E657" s="22"/>
      <c r="F657" s="14"/>
      <c r="G657" s="14"/>
      <c r="H657" s="16" t="str">
        <f>IF(OR($D657="",$C657=""),"",ROUND(SUMIFS($J$4:$J656,$C$4:$C656,$C657),10))</f>
        <v/>
      </c>
      <c r="I657" s="15" t="str">
        <f>IF(OR($D657="",$C657=""),"",ROUND(SUMIFS($K$4:$K656,$C$4:$C656,$C657),8))</f>
        <v/>
      </c>
      <c r="J657" s="16" t="str">
        <f>IF(OR($D657="",$C657=""),"",IF(OR($D657="Buy",$D657="Reward"),SUM($E657),IF(OR($D657="Sell",$D657="Fee"),-SUM($E657),0)))</f>
        <v/>
      </c>
      <c r="K657" s="17" t="str">
        <f>IF(OR($D657="",$C657=""),"",IF($D657="Sell",IF(SUM($H657)&gt;0,-SUM($I657)*IF(SUM($E657)&gt;SUM($H657),SUM($H657),SUM($E657))/SUM($H657),-SUM($I657)),IF(OR($D657="Buy",$D657="Reward"),SUM($F657)+SUM($G657),0)))</f>
        <v/>
      </c>
      <c r="L657" s="17" t="str">
        <f>IF(OR($C657="",$D657&lt;&gt;"Sell"),"",IF(SUM($H657)&gt;0,SUM($F657)-SUM($G657)-SUM($I657)*IF(SUM($E657)&gt;SUM($H657),SUM($H657),SUM($E657))/SUM($H657),""))</f>
        <v/>
      </c>
      <c r="M657" s="20" t="str">
        <f>IF($D657="","",IF($C657="","Missing coin",IF(AND($D657&lt;&gt;"Buy",$D657&lt;&gt;"Sell",$D657&lt;&gt;"Fee",$D657&lt;&gt;"Reward",$D657&lt;&gt;"Transfer"),"Unknown type",IF(SUM($E657)&lt;=0,"Missing quantity",IF(COUNTIF('Portfolio'!$A$9:$A$58,$C657)=0,"Coin missing from the Portfolio tab",IF(AND($D657="Sell",SUM($E657)&gt;SUM($H657)+0.000000000001),"Sale larger than holdings",IF(AND($D657="Fee",SUM($E657)&gt;SUM($H657)+0.000000000001),"Fee larger than holdings",IF(AND(OR($D657="Buy",$D657="Sell"),SUM($F657)&lt;=0),"Missing amount",IF(AND(ISNUMBER($A657),SUM($A657)&lt;MAX($A$4:$A656)),"Date out of chronological order","OK")))))))))</f>
        <v/>
      </c>
    </row>
    <row r="658" spans="1:13" x14ac:dyDescent="0.25">
      <c r="A658" s="21"/>
      <c r="B658" s="13"/>
      <c r="C658" s="13"/>
      <c r="D658" s="13"/>
      <c r="E658" s="22"/>
      <c r="F658" s="14"/>
      <c r="G658" s="14"/>
      <c r="H658" s="16" t="str">
        <f>IF(OR($D658="",$C658=""),"",ROUND(SUMIFS($J$4:$J657,$C$4:$C657,$C658),10))</f>
        <v/>
      </c>
      <c r="I658" s="15" t="str">
        <f>IF(OR($D658="",$C658=""),"",ROUND(SUMIFS($K$4:$K657,$C$4:$C657,$C658),8))</f>
        <v/>
      </c>
      <c r="J658" s="16" t="str">
        <f>IF(OR($D658="",$C658=""),"",IF(OR($D658="Buy",$D658="Reward"),SUM($E658),IF(OR($D658="Sell",$D658="Fee"),-SUM($E658),0)))</f>
        <v/>
      </c>
      <c r="K658" s="17" t="str">
        <f>IF(OR($D658="",$C658=""),"",IF($D658="Sell",IF(SUM($H658)&gt;0,-SUM($I658)*IF(SUM($E658)&gt;SUM($H658),SUM($H658),SUM($E658))/SUM($H658),-SUM($I658)),IF(OR($D658="Buy",$D658="Reward"),SUM($F658)+SUM($G658),0)))</f>
        <v/>
      </c>
      <c r="L658" s="17" t="str">
        <f>IF(OR($C658="",$D658&lt;&gt;"Sell"),"",IF(SUM($H658)&gt;0,SUM($F658)-SUM($G658)-SUM($I658)*IF(SUM($E658)&gt;SUM($H658),SUM($H658),SUM($E658))/SUM($H658),""))</f>
        <v/>
      </c>
      <c r="M658" s="20" t="str">
        <f>IF($D658="","",IF($C658="","Missing coin",IF(AND($D658&lt;&gt;"Buy",$D658&lt;&gt;"Sell",$D658&lt;&gt;"Fee",$D658&lt;&gt;"Reward",$D658&lt;&gt;"Transfer"),"Unknown type",IF(SUM($E658)&lt;=0,"Missing quantity",IF(COUNTIF('Portfolio'!$A$9:$A$58,$C658)=0,"Coin missing from the Portfolio tab",IF(AND($D658="Sell",SUM($E658)&gt;SUM($H658)+0.000000000001),"Sale larger than holdings",IF(AND($D658="Fee",SUM($E658)&gt;SUM($H658)+0.000000000001),"Fee larger than holdings",IF(AND(OR($D658="Buy",$D658="Sell"),SUM($F658)&lt;=0),"Missing amount",IF(AND(ISNUMBER($A658),SUM($A658)&lt;MAX($A$4:$A657)),"Date out of chronological order","OK")))))))))</f>
        <v/>
      </c>
    </row>
    <row r="659" spans="1:13" x14ac:dyDescent="0.25">
      <c r="A659" s="21"/>
      <c r="B659" s="13"/>
      <c r="C659" s="13"/>
      <c r="D659" s="13"/>
      <c r="E659" s="22"/>
      <c r="F659" s="14"/>
      <c r="G659" s="14"/>
      <c r="H659" s="16" t="str">
        <f>IF(OR($D659="",$C659=""),"",ROUND(SUMIFS($J$4:$J658,$C$4:$C658,$C659),10))</f>
        <v/>
      </c>
      <c r="I659" s="15" t="str">
        <f>IF(OR($D659="",$C659=""),"",ROUND(SUMIFS($K$4:$K658,$C$4:$C658,$C659),8))</f>
        <v/>
      </c>
      <c r="J659" s="16" t="str">
        <f>IF(OR($D659="",$C659=""),"",IF(OR($D659="Buy",$D659="Reward"),SUM($E659),IF(OR($D659="Sell",$D659="Fee"),-SUM($E659),0)))</f>
        <v/>
      </c>
      <c r="K659" s="17" t="str">
        <f>IF(OR($D659="",$C659=""),"",IF($D659="Sell",IF(SUM($H659)&gt;0,-SUM($I659)*IF(SUM($E659)&gt;SUM($H659),SUM($H659),SUM($E659))/SUM($H659),-SUM($I659)),IF(OR($D659="Buy",$D659="Reward"),SUM($F659)+SUM($G659),0)))</f>
        <v/>
      </c>
      <c r="L659" s="17" t="str">
        <f>IF(OR($C659="",$D659&lt;&gt;"Sell"),"",IF(SUM($H659)&gt;0,SUM($F659)-SUM($G659)-SUM($I659)*IF(SUM($E659)&gt;SUM($H659),SUM($H659),SUM($E659))/SUM($H659),""))</f>
        <v/>
      </c>
      <c r="M659" s="20" t="str">
        <f>IF($D659="","",IF($C659="","Missing coin",IF(AND($D659&lt;&gt;"Buy",$D659&lt;&gt;"Sell",$D659&lt;&gt;"Fee",$D659&lt;&gt;"Reward",$D659&lt;&gt;"Transfer"),"Unknown type",IF(SUM($E659)&lt;=0,"Missing quantity",IF(COUNTIF('Portfolio'!$A$9:$A$58,$C659)=0,"Coin missing from the Portfolio tab",IF(AND($D659="Sell",SUM($E659)&gt;SUM($H659)+0.000000000001),"Sale larger than holdings",IF(AND($D659="Fee",SUM($E659)&gt;SUM($H659)+0.000000000001),"Fee larger than holdings",IF(AND(OR($D659="Buy",$D659="Sell"),SUM($F659)&lt;=0),"Missing amount",IF(AND(ISNUMBER($A659),SUM($A659)&lt;MAX($A$4:$A658)),"Date out of chronological order","OK")))))))))</f>
        <v/>
      </c>
    </row>
    <row r="660" spans="1:13" x14ac:dyDescent="0.25">
      <c r="A660" s="21"/>
      <c r="B660" s="13"/>
      <c r="C660" s="13"/>
      <c r="D660" s="13"/>
      <c r="E660" s="22"/>
      <c r="F660" s="14"/>
      <c r="G660" s="14"/>
      <c r="H660" s="16" t="str">
        <f>IF(OR($D660="",$C660=""),"",ROUND(SUMIFS($J$4:$J659,$C$4:$C659,$C660),10))</f>
        <v/>
      </c>
      <c r="I660" s="15" t="str">
        <f>IF(OR($D660="",$C660=""),"",ROUND(SUMIFS($K$4:$K659,$C$4:$C659,$C660),8))</f>
        <v/>
      </c>
      <c r="J660" s="16" t="str">
        <f>IF(OR($D660="",$C660=""),"",IF(OR($D660="Buy",$D660="Reward"),SUM($E660),IF(OR($D660="Sell",$D660="Fee"),-SUM($E660),0)))</f>
        <v/>
      </c>
      <c r="K660" s="17" t="str">
        <f>IF(OR($D660="",$C660=""),"",IF($D660="Sell",IF(SUM($H660)&gt;0,-SUM($I660)*IF(SUM($E660)&gt;SUM($H660),SUM($H660),SUM($E660))/SUM($H660),-SUM($I660)),IF(OR($D660="Buy",$D660="Reward"),SUM($F660)+SUM($G660),0)))</f>
        <v/>
      </c>
      <c r="L660" s="17" t="str">
        <f>IF(OR($C660="",$D660&lt;&gt;"Sell"),"",IF(SUM($H660)&gt;0,SUM($F660)-SUM($G660)-SUM($I660)*IF(SUM($E660)&gt;SUM($H660),SUM($H660),SUM($E660))/SUM($H660),""))</f>
        <v/>
      </c>
      <c r="M660" s="20" t="str">
        <f>IF($D660="","",IF($C660="","Missing coin",IF(AND($D660&lt;&gt;"Buy",$D660&lt;&gt;"Sell",$D660&lt;&gt;"Fee",$D660&lt;&gt;"Reward",$D660&lt;&gt;"Transfer"),"Unknown type",IF(SUM($E660)&lt;=0,"Missing quantity",IF(COUNTIF('Portfolio'!$A$9:$A$58,$C660)=0,"Coin missing from the Portfolio tab",IF(AND($D660="Sell",SUM($E660)&gt;SUM($H660)+0.000000000001),"Sale larger than holdings",IF(AND($D660="Fee",SUM($E660)&gt;SUM($H660)+0.000000000001),"Fee larger than holdings",IF(AND(OR($D660="Buy",$D660="Sell"),SUM($F660)&lt;=0),"Missing amount",IF(AND(ISNUMBER($A660),SUM($A660)&lt;MAX($A$4:$A659)),"Date out of chronological order","OK")))))))))</f>
        <v/>
      </c>
    </row>
    <row r="661" spans="1:13" x14ac:dyDescent="0.25">
      <c r="A661" s="21"/>
      <c r="B661" s="13"/>
      <c r="C661" s="13"/>
      <c r="D661" s="13"/>
      <c r="E661" s="22"/>
      <c r="F661" s="14"/>
      <c r="G661" s="14"/>
      <c r="H661" s="16" t="str">
        <f>IF(OR($D661="",$C661=""),"",ROUND(SUMIFS($J$4:$J660,$C$4:$C660,$C661),10))</f>
        <v/>
      </c>
      <c r="I661" s="15" t="str">
        <f>IF(OR($D661="",$C661=""),"",ROUND(SUMIFS($K$4:$K660,$C$4:$C660,$C661),8))</f>
        <v/>
      </c>
      <c r="J661" s="16" t="str">
        <f>IF(OR($D661="",$C661=""),"",IF(OR($D661="Buy",$D661="Reward"),SUM($E661),IF(OR($D661="Sell",$D661="Fee"),-SUM($E661),0)))</f>
        <v/>
      </c>
      <c r="K661" s="17" t="str">
        <f>IF(OR($D661="",$C661=""),"",IF($D661="Sell",IF(SUM($H661)&gt;0,-SUM($I661)*IF(SUM($E661)&gt;SUM($H661),SUM($H661),SUM($E661))/SUM($H661),-SUM($I661)),IF(OR($D661="Buy",$D661="Reward"),SUM($F661)+SUM($G661),0)))</f>
        <v/>
      </c>
      <c r="L661" s="17" t="str">
        <f>IF(OR($C661="",$D661&lt;&gt;"Sell"),"",IF(SUM($H661)&gt;0,SUM($F661)-SUM($G661)-SUM($I661)*IF(SUM($E661)&gt;SUM($H661),SUM($H661),SUM($E661))/SUM($H661),""))</f>
        <v/>
      </c>
      <c r="M661" s="20" t="str">
        <f>IF($D661="","",IF($C661="","Missing coin",IF(AND($D661&lt;&gt;"Buy",$D661&lt;&gt;"Sell",$D661&lt;&gt;"Fee",$D661&lt;&gt;"Reward",$D661&lt;&gt;"Transfer"),"Unknown type",IF(SUM($E661)&lt;=0,"Missing quantity",IF(COUNTIF('Portfolio'!$A$9:$A$58,$C661)=0,"Coin missing from the Portfolio tab",IF(AND($D661="Sell",SUM($E661)&gt;SUM($H661)+0.000000000001),"Sale larger than holdings",IF(AND($D661="Fee",SUM($E661)&gt;SUM($H661)+0.000000000001),"Fee larger than holdings",IF(AND(OR($D661="Buy",$D661="Sell"),SUM($F661)&lt;=0),"Missing amount",IF(AND(ISNUMBER($A661),SUM($A661)&lt;MAX($A$4:$A660)),"Date out of chronological order","OK")))))))))</f>
        <v/>
      </c>
    </row>
    <row r="662" spans="1:13" x14ac:dyDescent="0.25">
      <c r="A662" s="21"/>
      <c r="B662" s="13"/>
      <c r="C662" s="13"/>
      <c r="D662" s="13"/>
      <c r="E662" s="22"/>
      <c r="F662" s="14"/>
      <c r="G662" s="14"/>
      <c r="H662" s="16" t="str">
        <f>IF(OR($D662="",$C662=""),"",ROUND(SUMIFS($J$4:$J661,$C$4:$C661,$C662),10))</f>
        <v/>
      </c>
      <c r="I662" s="15" t="str">
        <f>IF(OR($D662="",$C662=""),"",ROUND(SUMIFS($K$4:$K661,$C$4:$C661,$C662),8))</f>
        <v/>
      </c>
      <c r="J662" s="16" t="str">
        <f>IF(OR($D662="",$C662=""),"",IF(OR($D662="Buy",$D662="Reward"),SUM($E662),IF(OR($D662="Sell",$D662="Fee"),-SUM($E662),0)))</f>
        <v/>
      </c>
      <c r="K662" s="17" t="str">
        <f>IF(OR($D662="",$C662=""),"",IF($D662="Sell",IF(SUM($H662)&gt;0,-SUM($I662)*IF(SUM($E662)&gt;SUM($H662),SUM($H662),SUM($E662))/SUM($H662),-SUM($I662)),IF(OR($D662="Buy",$D662="Reward"),SUM($F662)+SUM($G662),0)))</f>
        <v/>
      </c>
      <c r="L662" s="17" t="str">
        <f>IF(OR($C662="",$D662&lt;&gt;"Sell"),"",IF(SUM($H662)&gt;0,SUM($F662)-SUM($G662)-SUM($I662)*IF(SUM($E662)&gt;SUM($H662),SUM($H662),SUM($E662))/SUM($H662),""))</f>
        <v/>
      </c>
      <c r="M662" s="20" t="str">
        <f>IF($D662="","",IF($C662="","Missing coin",IF(AND($D662&lt;&gt;"Buy",$D662&lt;&gt;"Sell",$D662&lt;&gt;"Fee",$D662&lt;&gt;"Reward",$D662&lt;&gt;"Transfer"),"Unknown type",IF(SUM($E662)&lt;=0,"Missing quantity",IF(COUNTIF('Portfolio'!$A$9:$A$58,$C662)=0,"Coin missing from the Portfolio tab",IF(AND($D662="Sell",SUM($E662)&gt;SUM($H662)+0.000000000001),"Sale larger than holdings",IF(AND($D662="Fee",SUM($E662)&gt;SUM($H662)+0.000000000001),"Fee larger than holdings",IF(AND(OR($D662="Buy",$D662="Sell"),SUM($F662)&lt;=0),"Missing amount",IF(AND(ISNUMBER($A662),SUM($A662)&lt;MAX($A$4:$A661)),"Date out of chronological order","OK")))))))))</f>
        <v/>
      </c>
    </row>
    <row r="663" spans="1:13" x14ac:dyDescent="0.25">
      <c r="A663" s="21"/>
      <c r="B663" s="13"/>
      <c r="C663" s="13"/>
      <c r="D663" s="13"/>
      <c r="E663" s="22"/>
      <c r="F663" s="14"/>
      <c r="G663" s="14"/>
      <c r="H663" s="16" t="str">
        <f>IF(OR($D663="",$C663=""),"",ROUND(SUMIFS($J$4:$J662,$C$4:$C662,$C663),10))</f>
        <v/>
      </c>
      <c r="I663" s="15" t="str">
        <f>IF(OR($D663="",$C663=""),"",ROUND(SUMIFS($K$4:$K662,$C$4:$C662,$C663),8))</f>
        <v/>
      </c>
      <c r="J663" s="16" t="str">
        <f>IF(OR($D663="",$C663=""),"",IF(OR($D663="Buy",$D663="Reward"),SUM($E663),IF(OR($D663="Sell",$D663="Fee"),-SUM($E663),0)))</f>
        <v/>
      </c>
      <c r="K663" s="17" t="str">
        <f>IF(OR($D663="",$C663=""),"",IF($D663="Sell",IF(SUM($H663)&gt;0,-SUM($I663)*IF(SUM($E663)&gt;SUM($H663),SUM($H663),SUM($E663))/SUM($H663),-SUM($I663)),IF(OR($D663="Buy",$D663="Reward"),SUM($F663)+SUM($G663),0)))</f>
        <v/>
      </c>
      <c r="L663" s="17" t="str">
        <f>IF(OR($C663="",$D663&lt;&gt;"Sell"),"",IF(SUM($H663)&gt;0,SUM($F663)-SUM($G663)-SUM($I663)*IF(SUM($E663)&gt;SUM($H663),SUM($H663),SUM($E663))/SUM($H663),""))</f>
        <v/>
      </c>
      <c r="M663" s="20" t="str">
        <f>IF($D663="","",IF($C663="","Missing coin",IF(AND($D663&lt;&gt;"Buy",$D663&lt;&gt;"Sell",$D663&lt;&gt;"Fee",$D663&lt;&gt;"Reward",$D663&lt;&gt;"Transfer"),"Unknown type",IF(SUM($E663)&lt;=0,"Missing quantity",IF(COUNTIF('Portfolio'!$A$9:$A$58,$C663)=0,"Coin missing from the Portfolio tab",IF(AND($D663="Sell",SUM($E663)&gt;SUM($H663)+0.000000000001),"Sale larger than holdings",IF(AND($D663="Fee",SUM($E663)&gt;SUM($H663)+0.000000000001),"Fee larger than holdings",IF(AND(OR($D663="Buy",$D663="Sell"),SUM($F663)&lt;=0),"Missing amount",IF(AND(ISNUMBER($A663),SUM($A663)&lt;MAX($A$4:$A662)),"Date out of chronological order","OK")))))))))</f>
        <v/>
      </c>
    </row>
    <row r="664" spans="1:13" x14ac:dyDescent="0.25">
      <c r="A664" s="21"/>
      <c r="B664" s="13"/>
      <c r="C664" s="13"/>
      <c r="D664" s="13"/>
      <c r="E664" s="22"/>
      <c r="F664" s="14"/>
      <c r="G664" s="14"/>
      <c r="H664" s="16" t="str">
        <f>IF(OR($D664="",$C664=""),"",ROUND(SUMIFS($J$4:$J663,$C$4:$C663,$C664),10))</f>
        <v/>
      </c>
      <c r="I664" s="15" t="str">
        <f>IF(OR($D664="",$C664=""),"",ROUND(SUMIFS($K$4:$K663,$C$4:$C663,$C664),8))</f>
        <v/>
      </c>
      <c r="J664" s="16" t="str">
        <f>IF(OR($D664="",$C664=""),"",IF(OR($D664="Buy",$D664="Reward"),SUM($E664),IF(OR($D664="Sell",$D664="Fee"),-SUM($E664),0)))</f>
        <v/>
      </c>
      <c r="K664" s="17" t="str">
        <f>IF(OR($D664="",$C664=""),"",IF($D664="Sell",IF(SUM($H664)&gt;0,-SUM($I664)*IF(SUM($E664)&gt;SUM($H664),SUM($H664),SUM($E664))/SUM($H664),-SUM($I664)),IF(OR($D664="Buy",$D664="Reward"),SUM($F664)+SUM($G664),0)))</f>
        <v/>
      </c>
      <c r="L664" s="17" t="str">
        <f>IF(OR($C664="",$D664&lt;&gt;"Sell"),"",IF(SUM($H664)&gt;0,SUM($F664)-SUM($G664)-SUM($I664)*IF(SUM($E664)&gt;SUM($H664),SUM($H664),SUM($E664))/SUM($H664),""))</f>
        <v/>
      </c>
      <c r="M664" s="20" t="str">
        <f>IF($D664="","",IF($C664="","Missing coin",IF(AND($D664&lt;&gt;"Buy",$D664&lt;&gt;"Sell",$D664&lt;&gt;"Fee",$D664&lt;&gt;"Reward",$D664&lt;&gt;"Transfer"),"Unknown type",IF(SUM($E664)&lt;=0,"Missing quantity",IF(COUNTIF('Portfolio'!$A$9:$A$58,$C664)=0,"Coin missing from the Portfolio tab",IF(AND($D664="Sell",SUM($E664)&gt;SUM($H664)+0.000000000001),"Sale larger than holdings",IF(AND($D664="Fee",SUM($E664)&gt;SUM($H664)+0.000000000001),"Fee larger than holdings",IF(AND(OR($D664="Buy",$D664="Sell"),SUM($F664)&lt;=0),"Missing amount",IF(AND(ISNUMBER($A664),SUM($A664)&lt;MAX($A$4:$A663)),"Date out of chronological order","OK")))))))))</f>
        <v/>
      </c>
    </row>
    <row r="665" spans="1:13" x14ac:dyDescent="0.25">
      <c r="A665" s="21"/>
      <c r="B665" s="13"/>
      <c r="C665" s="13"/>
      <c r="D665" s="13"/>
      <c r="E665" s="22"/>
      <c r="F665" s="14"/>
      <c r="G665" s="14"/>
      <c r="H665" s="16" t="str">
        <f>IF(OR($D665="",$C665=""),"",ROUND(SUMIFS($J$4:$J664,$C$4:$C664,$C665),10))</f>
        <v/>
      </c>
      <c r="I665" s="15" t="str">
        <f>IF(OR($D665="",$C665=""),"",ROUND(SUMIFS($K$4:$K664,$C$4:$C664,$C665),8))</f>
        <v/>
      </c>
      <c r="J665" s="16" t="str">
        <f>IF(OR($D665="",$C665=""),"",IF(OR($D665="Buy",$D665="Reward"),SUM($E665),IF(OR($D665="Sell",$D665="Fee"),-SUM($E665),0)))</f>
        <v/>
      </c>
      <c r="K665" s="17" t="str">
        <f>IF(OR($D665="",$C665=""),"",IF($D665="Sell",IF(SUM($H665)&gt;0,-SUM($I665)*IF(SUM($E665)&gt;SUM($H665),SUM($H665),SUM($E665))/SUM($H665),-SUM($I665)),IF(OR($D665="Buy",$D665="Reward"),SUM($F665)+SUM($G665),0)))</f>
        <v/>
      </c>
      <c r="L665" s="17" t="str">
        <f>IF(OR($C665="",$D665&lt;&gt;"Sell"),"",IF(SUM($H665)&gt;0,SUM($F665)-SUM($G665)-SUM($I665)*IF(SUM($E665)&gt;SUM($H665),SUM($H665),SUM($E665))/SUM($H665),""))</f>
        <v/>
      </c>
      <c r="M665" s="20" t="str">
        <f>IF($D665="","",IF($C665="","Missing coin",IF(AND($D665&lt;&gt;"Buy",$D665&lt;&gt;"Sell",$D665&lt;&gt;"Fee",$D665&lt;&gt;"Reward",$D665&lt;&gt;"Transfer"),"Unknown type",IF(SUM($E665)&lt;=0,"Missing quantity",IF(COUNTIF('Portfolio'!$A$9:$A$58,$C665)=0,"Coin missing from the Portfolio tab",IF(AND($D665="Sell",SUM($E665)&gt;SUM($H665)+0.000000000001),"Sale larger than holdings",IF(AND($D665="Fee",SUM($E665)&gt;SUM($H665)+0.000000000001),"Fee larger than holdings",IF(AND(OR($D665="Buy",$D665="Sell"),SUM($F665)&lt;=0),"Missing amount",IF(AND(ISNUMBER($A665),SUM($A665)&lt;MAX($A$4:$A664)),"Date out of chronological order","OK")))))))))</f>
        <v/>
      </c>
    </row>
    <row r="666" spans="1:13" x14ac:dyDescent="0.25">
      <c r="A666" s="21"/>
      <c r="B666" s="13"/>
      <c r="C666" s="13"/>
      <c r="D666" s="13"/>
      <c r="E666" s="22"/>
      <c r="F666" s="14"/>
      <c r="G666" s="14"/>
      <c r="H666" s="16" t="str">
        <f>IF(OR($D666="",$C666=""),"",ROUND(SUMIFS($J$4:$J665,$C$4:$C665,$C666),10))</f>
        <v/>
      </c>
      <c r="I666" s="15" t="str">
        <f>IF(OR($D666="",$C666=""),"",ROUND(SUMIFS($K$4:$K665,$C$4:$C665,$C666),8))</f>
        <v/>
      </c>
      <c r="J666" s="16" t="str">
        <f>IF(OR($D666="",$C666=""),"",IF(OR($D666="Buy",$D666="Reward"),SUM($E666),IF(OR($D666="Sell",$D666="Fee"),-SUM($E666),0)))</f>
        <v/>
      </c>
      <c r="K666" s="17" t="str">
        <f>IF(OR($D666="",$C666=""),"",IF($D666="Sell",IF(SUM($H666)&gt;0,-SUM($I666)*IF(SUM($E666)&gt;SUM($H666),SUM($H666),SUM($E666))/SUM($H666),-SUM($I666)),IF(OR($D666="Buy",$D666="Reward"),SUM($F666)+SUM($G666),0)))</f>
        <v/>
      </c>
      <c r="L666" s="17" t="str">
        <f>IF(OR($C666="",$D666&lt;&gt;"Sell"),"",IF(SUM($H666)&gt;0,SUM($F666)-SUM($G666)-SUM($I666)*IF(SUM($E666)&gt;SUM($H666),SUM($H666),SUM($E666))/SUM($H666),""))</f>
        <v/>
      </c>
      <c r="M666" s="20" t="str">
        <f>IF($D666="","",IF($C666="","Missing coin",IF(AND($D666&lt;&gt;"Buy",$D666&lt;&gt;"Sell",$D666&lt;&gt;"Fee",$D666&lt;&gt;"Reward",$D666&lt;&gt;"Transfer"),"Unknown type",IF(SUM($E666)&lt;=0,"Missing quantity",IF(COUNTIF('Portfolio'!$A$9:$A$58,$C666)=0,"Coin missing from the Portfolio tab",IF(AND($D666="Sell",SUM($E666)&gt;SUM($H666)+0.000000000001),"Sale larger than holdings",IF(AND($D666="Fee",SUM($E666)&gt;SUM($H666)+0.000000000001),"Fee larger than holdings",IF(AND(OR($D666="Buy",$D666="Sell"),SUM($F666)&lt;=0),"Missing amount",IF(AND(ISNUMBER($A666),SUM($A666)&lt;MAX($A$4:$A665)),"Date out of chronological order","OK")))))))))</f>
        <v/>
      </c>
    </row>
    <row r="667" spans="1:13" x14ac:dyDescent="0.25">
      <c r="A667" s="21"/>
      <c r="B667" s="13"/>
      <c r="C667" s="13"/>
      <c r="D667" s="13"/>
      <c r="E667" s="22"/>
      <c r="F667" s="14"/>
      <c r="G667" s="14"/>
      <c r="H667" s="16" t="str">
        <f>IF(OR($D667="",$C667=""),"",ROUND(SUMIFS($J$4:$J666,$C$4:$C666,$C667),10))</f>
        <v/>
      </c>
      <c r="I667" s="15" t="str">
        <f>IF(OR($D667="",$C667=""),"",ROUND(SUMIFS($K$4:$K666,$C$4:$C666,$C667),8))</f>
        <v/>
      </c>
      <c r="J667" s="16" t="str">
        <f>IF(OR($D667="",$C667=""),"",IF(OR($D667="Buy",$D667="Reward"),SUM($E667),IF(OR($D667="Sell",$D667="Fee"),-SUM($E667),0)))</f>
        <v/>
      </c>
      <c r="K667" s="17" t="str">
        <f>IF(OR($D667="",$C667=""),"",IF($D667="Sell",IF(SUM($H667)&gt;0,-SUM($I667)*IF(SUM($E667)&gt;SUM($H667),SUM($H667),SUM($E667))/SUM($H667),-SUM($I667)),IF(OR($D667="Buy",$D667="Reward"),SUM($F667)+SUM($G667),0)))</f>
        <v/>
      </c>
      <c r="L667" s="17" t="str">
        <f>IF(OR($C667="",$D667&lt;&gt;"Sell"),"",IF(SUM($H667)&gt;0,SUM($F667)-SUM($G667)-SUM($I667)*IF(SUM($E667)&gt;SUM($H667),SUM($H667),SUM($E667))/SUM($H667),""))</f>
        <v/>
      </c>
      <c r="M667" s="20" t="str">
        <f>IF($D667="","",IF($C667="","Missing coin",IF(AND($D667&lt;&gt;"Buy",$D667&lt;&gt;"Sell",$D667&lt;&gt;"Fee",$D667&lt;&gt;"Reward",$D667&lt;&gt;"Transfer"),"Unknown type",IF(SUM($E667)&lt;=0,"Missing quantity",IF(COUNTIF('Portfolio'!$A$9:$A$58,$C667)=0,"Coin missing from the Portfolio tab",IF(AND($D667="Sell",SUM($E667)&gt;SUM($H667)+0.000000000001),"Sale larger than holdings",IF(AND($D667="Fee",SUM($E667)&gt;SUM($H667)+0.000000000001),"Fee larger than holdings",IF(AND(OR($D667="Buy",$D667="Sell"),SUM($F667)&lt;=0),"Missing amount",IF(AND(ISNUMBER($A667),SUM($A667)&lt;MAX($A$4:$A666)),"Date out of chronological order","OK")))))))))</f>
        <v/>
      </c>
    </row>
    <row r="668" spans="1:13" x14ac:dyDescent="0.25">
      <c r="A668" s="21"/>
      <c r="B668" s="13"/>
      <c r="C668" s="13"/>
      <c r="D668" s="13"/>
      <c r="E668" s="22"/>
      <c r="F668" s="14"/>
      <c r="G668" s="14"/>
      <c r="H668" s="16" t="str">
        <f>IF(OR($D668="",$C668=""),"",ROUND(SUMIFS($J$4:$J667,$C$4:$C667,$C668),10))</f>
        <v/>
      </c>
      <c r="I668" s="15" t="str">
        <f>IF(OR($D668="",$C668=""),"",ROUND(SUMIFS($K$4:$K667,$C$4:$C667,$C668),8))</f>
        <v/>
      </c>
      <c r="J668" s="16" t="str">
        <f>IF(OR($D668="",$C668=""),"",IF(OR($D668="Buy",$D668="Reward"),SUM($E668),IF(OR($D668="Sell",$D668="Fee"),-SUM($E668),0)))</f>
        <v/>
      </c>
      <c r="K668" s="17" t="str">
        <f>IF(OR($D668="",$C668=""),"",IF($D668="Sell",IF(SUM($H668)&gt;0,-SUM($I668)*IF(SUM($E668)&gt;SUM($H668),SUM($H668),SUM($E668))/SUM($H668),-SUM($I668)),IF(OR($D668="Buy",$D668="Reward"),SUM($F668)+SUM($G668),0)))</f>
        <v/>
      </c>
      <c r="L668" s="17" t="str">
        <f>IF(OR($C668="",$D668&lt;&gt;"Sell"),"",IF(SUM($H668)&gt;0,SUM($F668)-SUM($G668)-SUM($I668)*IF(SUM($E668)&gt;SUM($H668),SUM($H668),SUM($E668))/SUM($H668),""))</f>
        <v/>
      </c>
      <c r="M668" s="20" t="str">
        <f>IF($D668="","",IF($C668="","Missing coin",IF(AND($D668&lt;&gt;"Buy",$D668&lt;&gt;"Sell",$D668&lt;&gt;"Fee",$D668&lt;&gt;"Reward",$D668&lt;&gt;"Transfer"),"Unknown type",IF(SUM($E668)&lt;=0,"Missing quantity",IF(COUNTIF('Portfolio'!$A$9:$A$58,$C668)=0,"Coin missing from the Portfolio tab",IF(AND($D668="Sell",SUM($E668)&gt;SUM($H668)+0.000000000001),"Sale larger than holdings",IF(AND($D668="Fee",SUM($E668)&gt;SUM($H668)+0.000000000001),"Fee larger than holdings",IF(AND(OR($D668="Buy",$D668="Sell"),SUM($F668)&lt;=0),"Missing amount",IF(AND(ISNUMBER($A668),SUM($A668)&lt;MAX($A$4:$A667)),"Date out of chronological order","OK")))))))))</f>
        <v/>
      </c>
    </row>
    <row r="669" spans="1:13" x14ac:dyDescent="0.25">
      <c r="A669" s="21"/>
      <c r="B669" s="13"/>
      <c r="C669" s="13"/>
      <c r="D669" s="13"/>
      <c r="E669" s="22"/>
      <c r="F669" s="14"/>
      <c r="G669" s="14"/>
      <c r="H669" s="16" t="str">
        <f>IF(OR($D669="",$C669=""),"",ROUND(SUMIFS($J$4:$J668,$C$4:$C668,$C669),10))</f>
        <v/>
      </c>
      <c r="I669" s="15" t="str">
        <f>IF(OR($D669="",$C669=""),"",ROUND(SUMIFS($K$4:$K668,$C$4:$C668,$C669),8))</f>
        <v/>
      </c>
      <c r="J669" s="16" t="str">
        <f>IF(OR($D669="",$C669=""),"",IF(OR($D669="Buy",$D669="Reward"),SUM($E669),IF(OR($D669="Sell",$D669="Fee"),-SUM($E669),0)))</f>
        <v/>
      </c>
      <c r="K669" s="17" t="str">
        <f>IF(OR($D669="",$C669=""),"",IF($D669="Sell",IF(SUM($H669)&gt;0,-SUM($I669)*IF(SUM($E669)&gt;SUM($H669),SUM($H669),SUM($E669))/SUM($H669),-SUM($I669)),IF(OR($D669="Buy",$D669="Reward"),SUM($F669)+SUM($G669),0)))</f>
        <v/>
      </c>
      <c r="L669" s="17" t="str">
        <f>IF(OR($C669="",$D669&lt;&gt;"Sell"),"",IF(SUM($H669)&gt;0,SUM($F669)-SUM($G669)-SUM($I669)*IF(SUM($E669)&gt;SUM($H669),SUM($H669),SUM($E669))/SUM($H669),""))</f>
        <v/>
      </c>
      <c r="M669" s="20" t="str">
        <f>IF($D669="","",IF($C669="","Missing coin",IF(AND($D669&lt;&gt;"Buy",$D669&lt;&gt;"Sell",$D669&lt;&gt;"Fee",$D669&lt;&gt;"Reward",$D669&lt;&gt;"Transfer"),"Unknown type",IF(SUM($E669)&lt;=0,"Missing quantity",IF(COUNTIF('Portfolio'!$A$9:$A$58,$C669)=0,"Coin missing from the Portfolio tab",IF(AND($D669="Sell",SUM($E669)&gt;SUM($H669)+0.000000000001),"Sale larger than holdings",IF(AND($D669="Fee",SUM($E669)&gt;SUM($H669)+0.000000000001),"Fee larger than holdings",IF(AND(OR($D669="Buy",$D669="Sell"),SUM($F669)&lt;=0),"Missing amount",IF(AND(ISNUMBER($A669),SUM($A669)&lt;MAX($A$4:$A668)),"Date out of chronological order","OK")))))))))</f>
        <v/>
      </c>
    </row>
    <row r="670" spans="1:13" x14ac:dyDescent="0.25">
      <c r="A670" s="21"/>
      <c r="B670" s="13"/>
      <c r="C670" s="13"/>
      <c r="D670" s="13"/>
      <c r="E670" s="22"/>
      <c r="F670" s="14"/>
      <c r="G670" s="14"/>
      <c r="H670" s="16" t="str">
        <f>IF(OR($D670="",$C670=""),"",ROUND(SUMIFS($J$4:$J669,$C$4:$C669,$C670),10))</f>
        <v/>
      </c>
      <c r="I670" s="15" t="str">
        <f>IF(OR($D670="",$C670=""),"",ROUND(SUMIFS($K$4:$K669,$C$4:$C669,$C670),8))</f>
        <v/>
      </c>
      <c r="J670" s="16" t="str">
        <f>IF(OR($D670="",$C670=""),"",IF(OR($D670="Buy",$D670="Reward"),SUM($E670),IF(OR($D670="Sell",$D670="Fee"),-SUM($E670),0)))</f>
        <v/>
      </c>
      <c r="K670" s="17" t="str">
        <f>IF(OR($D670="",$C670=""),"",IF($D670="Sell",IF(SUM($H670)&gt;0,-SUM($I670)*IF(SUM($E670)&gt;SUM($H670),SUM($H670),SUM($E670))/SUM($H670),-SUM($I670)),IF(OR($D670="Buy",$D670="Reward"),SUM($F670)+SUM($G670),0)))</f>
        <v/>
      </c>
      <c r="L670" s="17" t="str">
        <f>IF(OR($C670="",$D670&lt;&gt;"Sell"),"",IF(SUM($H670)&gt;0,SUM($F670)-SUM($G670)-SUM($I670)*IF(SUM($E670)&gt;SUM($H670),SUM($H670),SUM($E670))/SUM($H670),""))</f>
        <v/>
      </c>
      <c r="M670" s="20" t="str">
        <f>IF($D670="","",IF($C670="","Missing coin",IF(AND($D670&lt;&gt;"Buy",$D670&lt;&gt;"Sell",$D670&lt;&gt;"Fee",$D670&lt;&gt;"Reward",$D670&lt;&gt;"Transfer"),"Unknown type",IF(SUM($E670)&lt;=0,"Missing quantity",IF(COUNTIF('Portfolio'!$A$9:$A$58,$C670)=0,"Coin missing from the Portfolio tab",IF(AND($D670="Sell",SUM($E670)&gt;SUM($H670)+0.000000000001),"Sale larger than holdings",IF(AND($D670="Fee",SUM($E670)&gt;SUM($H670)+0.000000000001),"Fee larger than holdings",IF(AND(OR($D670="Buy",$D670="Sell"),SUM($F670)&lt;=0),"Missing amount",IF(AND(ISNUMBER($A670),SUM($A670)&lt;MAX($A$4:$A669)),"Date out of chronological order","OK")))))))))</f>
        <v/>
      </c>
    </row>
    <row r="671" spans="1:13" x14ac:dyDescent="0.25">
      <c r="A671" s="21"/>
      <c r="B671" s="13"/>
      <c r="C671" s="13"/>
      <c r="D671" s="13"/>
      <c r="E671" s="22"/>
      <c r="F671" s="14"/>
      <c r="G671" s="14"/>
      <c r="H671" s="16" t="str">
        <f>IF(OR($D671="",$C671=""),"",ROUND(SUMIFS($J$4:$J670,$C$4:$C670,$C671),10))</f>
        <v/>
      </c>
      <c r="I671" s="15" t="str">
        <f>IF(OR($D671="",$C671=""),"",ROUND(SUMIFS($K$4:$K670,$C$4:$C670,$C671),8))</f>
        <v/>
      </c>
      <c r="J671" s="16" t="str">
        <f>IF(OR($D671="",$C671=""),"",IF(OR($D671="Buy",$D671="Reward"),SUM($E671),IF(OR($D671="Sell",$D671="Fee"),-SUM($E671),0)))</f>
        <v/>
      </c>
      <c r="K671" s="17" t="str">
        <f>IF(OR($D671="",$C671=""),"",IF($D671="Sell",IF(SUM($H671)&gt;0,-SUM($I671)*IF(SUM($E671)&gt;SUM($H671),SUM($H671),SUM($E671))/SUM($H671),-SUM($I671)),IF(OR($D671="Buy",$D671="Reward"),SUM($F671)+SUM($G671),0)))</f>
        <v/>
      </c>
      <c r="L671" s="17" t="str">
        <f>IF(OR($C671="",$D671&lt;&gt;"Sell"),"",IF(SUM($H671)&gt;0,SUM($F671)-SUM($G671)-SUM($I671)*IF(SUM($E671)&gt;SUM($H671),SUM($H671),SUM($E671))/SUM($H671),""))</f>
        <v/>
      </c>
      <c r="M671" s="20" t="str">
        <f>IF($D671="","",IF($C671="","Missing coin",IF(AND($D671&lt;&gt;"Buy",$D671&lt;&gt;"Sell",$D671&lt;&gt;"Fee",$D671&lt;&gt;"Reward",$D671&lt;&gt;"Transfer"),"Unknown type",IF(SUM($E671)&lt;=0,"Missing quantity",IF(COUNTIF('Portfolio'!$A$9:$A$58,$C671)=0,"Coin missing from the Portfolio tab",IF(AND($D671="Sell",SUM($E671)&gt;SUM($H671)+0.000000000001),"Sale larger than holdings",IF(AND($D671="Fee",SUM($E671)&gt;SUM($H671)+0.000000000001),"Fee larger than holdings",IF(AND(OR($D671="Buy",$D671="Sell"),SUM($F671)&lt;=0),"Missing amount",IF(AND(ISNUMBER($A671),SUM($A671)&lt;MAX($A$4:$A670)),"Date out of chronological order","OK")))))))))</f>
        <v/>
      </c>
    </row>
    <row r="672" spans="1:13" x14ac:dyDescent="0.25">
      <c r="A672" s="21"/>
      <c r="B672" s="13"/>
      <c r="C672" s="13"/>
      <c r="D672" s="13"/>
      <c r="E672" s="22"/>
      <c r="F672" s="14"/>
      <c r="G672" s="14"/>
      <c r="H672" s="16" t="str">
        <f>IF(OR($D672="",$C672=""),"",ROUND(SUMIFS($J$4:$J671,$C$4:$C671,$C672),10))</f>
        <v/>
      </c>
      <c r="I672" s="15" t="str">
        <f>IF(OR($D672="",$C672=""),"",ROUND(SUMIFS($K$4:$K671,$C$4:$C671,$C672),8))</f>
        <v/>
      </c>
      <c r="J672" s="16" t="str">
        <f>IF(OR($D672="",$C672=""),"",IF(OR($D672="Buy",$D672="Reward"),SUM($E672),IF(OR($D672="Sell",$D672="Fee"),-SUM($E672),0)))</f>
        <v/>
      </c>
      <c r="K672" s="17" t="str">
        <f>IF(OR($D672="",$C672=""),"",IF($D672="Sell",IF(SUM($H672)&gt;0,-SUM($I672)*IF(SUM($E672)&gt;SUM($H672),SUM($H672),SUM($E672))/SUM($H672),-SUM($I672)),IF(OR($D672="Buy",$D672="Reward"),SUM($F672)+SUM($G672),0)))</f>
        <v/>
      </c>
      <c r="L672" s="17" t="str">
        <f>IF(OR($C672="",$D672&lt;&gt;"Sell"),"",IF(SUM($H672)&gt;0,SUM($F672)-SUM($G672)-SUM($I672)*IF(SUM($E672)&gt;SUM($H672),SUM($H672),SUM($E672))/SUM($H672),""))</f>
        <v/>
      </c>
      <c r="M672" s="20" t="str">
        <f>IF($D672="","",IF($C672="","Missing coin",IF(AND($D672&lt;&gt;"Buy",$D672&lt;&gt;"Sell",$D672&lt;&gt;"Fee",$D672&lt;&gt;"Reward",$D672&lt;&gt;"Transfer"),"Unknown type",IF(SUM($E672)&lt;=0,"Missing quantity",IF(COUNTIF('Portfolio'!$A$9:$A$58,$C672)=0,"Coin missing from the Portfolio tab",IF(AND($D672="Sell",SUM($E672)&gt;SUM($H672)+0.000000000001),"Sale larger than holdings",IF(AND($D672="Fee",SUM($E672)&gt;SUM($H672)+0.000000000001),"Fee larger than holdings",IF(AND(OR($D672="Buy",$D672="Sell"),SUM($F672)&lt;=0),"Missing amount",IF(AND(ISNUMBER($A672),SUM($A672)&lt;MAX($A$4:$A671)),"Date out of chronological order","OK")))))))))</f>
        <v/>
      </c>
    </row>
    <row r="673" spans="1:13" x14ac:dyDescent="0.25">
      <c r="A673" s="21"/>
      <c r="B673" s="13"/>
      <c r="C673" s="13"/>
      <c r="D673" s="13"/>
      <c r="E673" s="22"/>
      <c r="F673" s="14"/>
      <c r="G673" s="14"/>
      <c r="H673" s="16" t="str">
        <f>IF(OR($D673="",$C673=""),"",ROUND(SUMIFS($J$4:$J672,$C$4:$C672,$C673),10))</f>
        <v/>
      </c>
      <c r="I673" s="15" t="str">
        <f>IF(OR($D673="",$C673=""),"",ROUND(SUMIFS($K$4:$K672,$C$4:$C672,$C673),8))</f>
        <v/>
      </c>
      <c r="J673" s="16" t="str">
        <f>IF(OR($D673="",$C673=""),"",IF(OR($D673="Buy",$D673="Reward"),SUM($E673),IF(OR($D673="Sell",$D673="Fee"),-SUM($E673),0)))</f>
        <v/>
      </c>
      <c r="K673" s="17" t="str">
        <f>IF(OR($D673="",$C673=""),"",IF($D673="Sell",IF(SUM($H673)&gt;0,-SUM($I673)*IF(SUM($E673)&gt;SUM($H673),SUM($H673),SUM($E673))/SUM($H673),-SUM($I673)),IF(OR($D673="Buy",$D673="Reward"),SUM($F673)+SUM($G673),0)))</f>
        <v/>
      </c>
      <c r="L673" s="17" t="str">
        <f>IF(OR($C673="",$D673&lt;&gt;"Sell"),"",IF(SUM($H673)&gt;0,SUM($F673)-SUM($G673)-SUM($I673)*IF(SUM($E673)&gt;SUM($H673),SUM($H673),SUM($E673))/SUM($H673),""))</f>
        <v/>
      </c>
      <c r="M673" s="20" t="str">
        <f>IF($D673="","",IF($C673="","Missing coin",IF(AND($D673&lt;&gt;"Buy",$D673&lt;&gt;"Sell",$D673&lt;&gt;"Fee",$D673&lt;&gt;"Reward",$D673&lt;&gt;"Transfer"),"Unknown type",IF(SUM($E673)&lt;=0,"Missing quantity",IF(COUNTIF('Portfolio'!$A$9:$A$58,$C673)=0,"Coin missing from the Portfolio tab",IF(AND($D673="Sell",SUM($E673)&gt;SUM($H673)+0.000000000001),"Sale larger than holdings",IF(AND($D673="Fee",SUM($E673)&gt;SUM($H673)+0.000000000001),"Fee larger than holdings",IF(AND(OR($D673="Buy",$D673="Sell"),SUM($F673)&lt;=0),"Missing amount",IF(AND(ISNUMBER($A673),SUM($A673)&lt;MAX($A$4:$A672)),"Date out of chronological order","OK")))))))))</f>
        <v/>
      </c>
    </row>
    <row r="674" spans="1:13" x14ac:dyDescent="0.25">
      <c r="A674" s="21"/>
      <c r="B674" s="13"/>
      <c r="C674" s="13"/>
      <c r="D674" s="13"/>
      <c r="E674" s="22"/>
      <c r="F674" s="14"/>
      <c r="G674" s="14"/>
      <c r="H674" s="16" t="str">
        <f>IF(OR($D674="",$C674=""),"",ROUND(SUMIFS($J$4:$J673,$C$4:$C673,$C674),10))</f>
        <v/>
      </c>
      <c r="I674" s="15" t="str">
        <f>IF(OR($D674="",$C674=""),"",ROUND(SUMIFS($K$4:$K673,$C$4:$C673,$C674),8))</f>
        <v/>
      </c>
      <c r="J674" s="16" t="str">
        <f>IF(OR($D674="",$C674=""),"",IF(OR($D674="Buy",$D674="Reward"),SUM($E674),IF(OR($D674="Sell",$D674="Fee"),-SUM($E674),0)))</f>
        <v/>
      </c>
      <c r="K674" s="17" t="str">
        <f>IF(OR($D674="",$C674=""),"",IF($D674="Sell",IF(SUM($H674)&gt;0,-SUM($I674)*IF(SUM($E674)&gt;SUM($H674),SUM($H674),SUM($E674))/SUM($H674),-SUM($I674)),IF(OR($D674="Buy",$D674="Reward"),SUM($F674)+SUM($G674),0)))</f>
        <v/>
      </c>
      <c r="L674" s="17" t="str">
        <f>IF(OR($C674="",$D674&lt;&gt;"Sell"),"",IF(SUM($H674)&gt;0,SUM($F674)-SUM($G674)-SUM($I674)*IF(SUM($E674)&gt;SUM($H674),SUM($H674),SUM($E674))/SUM($H674),""))</f>
        <v/>
      </c>
      <c r="M674" s="20" t="str">
        <f>IF($D674="","",IF($C674="","Missing coin",IF(AND($D674&lt;&gt;"Buy",$D674&lt;&gt;"Sell",$D674&lt;&gt;"Fee",$D674&lt;&gt;"Reward",$D674&lt;&gt;"Transfer"),"Unknown type",IF(SUM($E674)&lt;=0,"Missing quantity",IF(COUNTIF('Portfolio'!$A$9:$A$58,$C674)=0,"Coin missing from the Portfolio tab",IF(AND($D674="Sell",SUM($E674)&gt;SUM($H674)+0.000000000001),"Sale larger than holdings",IF(AND($D674="Fee",SUM($E674)&gt;SUM($H674)+0.000000000001),"Fee larger than holdings",IF(AND(OR($D674="Buy",$D674="Sell"),SUM($F674)&lt;=0),"Missing amount",IF(AND(ISNUMBER($A674),SUM($A674)&lt;MAX($A$4:$A673)),"Date out of chronological order","OK")))))))))</f>
        <v/>
      </c>
    </row>
    <row r="675" spans="1:13" x14ac:dyDescent="0.25">
      <c r="A675" s="21"/>
      <c r="B675" s="13"/>
      <c r="C675" s="13"/>
      <c r="D675" s="13"/>
      <c r="E675" s="22"/>
      <c r="F675" s="14"/>
      <c r="G675" s="14"/>
      <c r="H675" s="16" t="str">
        <f>IF(OR($D675="",$C675=""),"",ROUND(SUMIFS($J$4:$J674,$C$4:$C674,$C675),10))</f>
        <v/>
      </c>
      <c r="I675" s="15" t="str">
        <f>IF(OR($D675="",$C675=""),"",ROUND(SUMIFS($K$4:$K674,$C$4:$C674,$C675),8))</f>
        <v/>
      </c>
      <c r="J675" s="16" t="str">
        <f>IF(OR($D675="",$C675=""),"",IF(OR($D675="Buy",$D675="Reward"),SUM($E675),IF(OR($D675="Sell",$D675="Fee"),-SUM($E675),0)))</f>
        <v/>
      </c>
      <c r="K675" s="17" t="str">
        <f>IF(OR($D675="",$C675=""),"",IF($D675="Sell",IF(SUM($H675)&gt;0,-SUM($I675)*IF(SUM($E675)&gt;SUM($H675),SUM($H675),SUM($E675))/SUM($H675),-SUM($I675)),IF(OR($D675="Buy",$D675="Reward"),SUM($F675)+SUM($G675),0)))</f>
        <v/>
      </c>
      <c r="L675" s="17" t="str">
        <f>IF(OR($C675="",$D675&lt;&gt;"Sell"),"",IF(SUM($H675)&gt;0,SUM($F675)-SUM($G675)-SUM($I675)*IF(SUM($E675)&gt;SUM($H675),SUM($H675),SUM($E675))/SUM($H675),""))</f>
        <v/>
      </c>
      <c r="M675" s="20" t="str">
        <f>IF($D675="","",IF($C675="","Missing coin",IF(AND($D675&lt;&gt;"Buy",$D675&lt;&gt;"Sell",$D675&lt;&gt;"Fee",$D675&lt;&gt;"Reward",$D675&lt;&gt;"Transfer"),"Unknown type",IF(SUM($E675)&lt;=0,"Missing quantity",IF(COUNTIF('Portfolio'!$A$9:$A$58,$C675)=0,"Coin missing from the Portfolio tab",IF(AND($D675="Sell",SUM($E675)&gt;SUM($H675)+0.000000000001),"Sale larger than holdings",IF(AND($D675="Fee",SUM($E675)&gt;SUM($H675)+0.000000000001),"Fee larger than holdings",IF(AND(OR($D675="Buy",$D675="Sell"),SUM($F675)&lt;=0),"Missing amount",IF(AND(ISNUMBER($A675),SUM($A675)&lt;MAX($A$4:$A674)),"Date out of chronological order","OK")))))))))</f>
        <v/>
      </c>
    </row>
    <row r="676" spans="1:13" x14ac:dyDescent="0.25">
      <c r="A676" s="21"/>
      <c r="B676" s="13"/>
      <c r="C676" s="13"/>
      <c r="D676" s="13"/>
      <c r="E676" s="22"/>
      <c r="F676" s="14"/>
      <c r="G676" s="14"/>
      <c r="H676" s="16" t="str">
        <f>IF(OR($D676="",$C676=""),"",ROUND(SUMIFS($J$4:$J675,$C$4:$C675,$C676),10))</f>
        <v/>
      </c>
      <c r="I676" s="15" t="str">
        <f>IF(OR($D676="",$C676=""),"",ROUND(SUMIFS($K$4:$K675,$C$4:$C675,$C676),8))</f>
        <v/>
      </c>
      <c r="J676" s="16" t="str">
        <f>IF(OR($D676="",$C676=""),"",IF(OR($D676="Buy",$D676="Reward"),SUM($E676),IF(OR($D676="Sell",$D676="Fee"),-SUM($E676),0)))</f>
        <v/>
      </c>
      <c r="K676" s="17" t="str">
        <f>IF(OR($D676="",$C676=""),"",IF($D676="Sell",IF(SUM($H676)&gt;0,-SUM($I676)*IF(SUM($E676)&gt;SUM($H676),SUM($H676),SUM($E676))/SUM($H676),-SUM($I676)),IF(OR($D676="Buy",$D676="Reward"),SUM($F676)+SUM($G676),0)))</f>
        <v/>
      </c>
      <c r="L676" s="17" t="str">
        <f>IF(OR($C676="",$D676&lt;&gt;"Sell"),"",IF(SUM($H676)&gt;0,SUM($F676)-SUM($G676)-SUM($I676)*IF(SUM($E676)&gt;SUM($H676),SUM($H676),SUM($E676))/SUM($H676),""))</f>
        <v/>
      </c>
      <c r="M676" s="20" t="str">
        <f>IF($D676="","",IF($C676="","Missing coin",IF(AND($D676&lt;&gt;"Buy",$D676&lt;&gt;"Sell",$D676&lt;&gt;"Fee",$D676&lt;&gt;"Reward",$D676&lt;&gt;"Transfer"),"Unknown type",IF(SUM($E676)&lt;=0,"Missing quantity",IF(COUNTIF('Portfolio'!$A$9:$A$58,$C676)=0,"Coin missing from the Portfolio tab",IF(AND($D676="Sell",SUM($E676)&gt;SUM($H676)+0.000000000001),"Sale larger than holdings",IF(AND($D676="Fee",SUM($E676)&gt;SUM($H676)+0.000000000001),"Fee larger than holdings",IF(AND(OR($D676="Buy",$D676="Sell"),SUM($F676)&lt;=0),"Missing amount",IF(AND(ISNUMBER($A676),SUM($A676)&lt;MAX($A$4:$A675)),"Date out of chronological order","OK")))))))))</f>
        <v/>
      </c>
    </row>
    <row r="677" spans="1:13" x14ac:dyDescent="0.25">
      <c r="A677" s="21"/>
      <c r="B677" s="13"/>
      <c r="C677" s="13"/>
      <c r="D677" s="13"/>
      <c r="E677" s="22"/>
      <c r="F677" s="14"/>
      <c r="G677" s="14"/>
      <c r="H677" s="16" t="str">
        <f>IF(OR($D677="",$C677=""),"",ROUND(SUMIFS($J$4:$J676,$C$4:$C676,$C677),10))</f>
        <v/>
      </c>
      <c r="I677" s="15" t="str">
        <f>IF(OR($D677="",$C677=""),"",ROUND(SUMIFS($K$4:$K676,$C$4:$C676,$C677),8))</f>
        <v/>
      </c>
      <c r="J677" s="16" t="str">
        <f>IF(OR($D677="",$C677=""),"",IF(OR($D677="Buy",$D677="Reward"),SUM($E677),IF(OR($D677="Sell",$D677="Fee"),-SUM($E677),0)))</f>
        <v/>
      </c>
      <c r="K677" s="17" t="str">
        <f>IF(OR($D677="",$C677=""),"",IF($D677="Sell",IF(SUM($H677)&gt;0,-SUM($I677)*IF(SUM($E677)&gt;SUM($H677),SUM($H677),SUM($E677))/SUM($H677),-SUM($I677)),IF(OR($D677="Buy",$D677="Reward"),SUM($F677)+SUM($G677),0)))</f>
        <v/>
      </c>
      <c r="L677" s="17" t="str">
        <f>IF(OR($C677="",$D677&lt;&gt;"Sell"),"",IF(SUM($H677)&gt;0,SUM($F677)-SUM($G677)-SUM($I677)*IF(SUM($E677)&gt;SUM($H677),SUM($H677),SUM($E677))/SUM($H677),""))</f>
        <v/>
      </c>
      <c r="M677" s="20" t="str">
        <f>IF($D677="","",IF($C677="","Missing coin",IF(AND($D677&lt;&gt;"Buy",$D677&lt;&gt;"Sell",$D677&lt;&gt;"Fee",$D677&lt;&gt;"Reward",$D677&lt;&gt;"Transfer"),"Unknown type",IF(SUM($E677)&lt;=0,"Missing quantity",IF(COUNTIF('Portfolio'!$A$9:$A$58,$C677)=0,"Coin missing from the Portfolio tab",IF(AND($D677="Sell",SUM($E677)&gt;SUM($H677)+0.000000000001),"Sale larger than holdings",IF(AND($D677="Fee",SUM($E677)&gt;SUM($H677)+0.000000000001),"Fee larger than holdings",IF(AND(OR($D677="Buy",$D677="Sell"),SUM($F677)&lt;=0),"Missing amount",IF(AND(ISNUMBER($A677),SUM($A677)&lt;MAX($A$4:$A676)),"Date out of chronological order","OK")))))))))</f>
        <v/>
      </c>
    </row>
    <row r="678" spans="1:13" x14ac:dyDescent="0.25">
      <c r="A678" s="21"/>
      <c r="B678" s="13"/>
      <c r="C678" s="13"/>
      <c r="D678" s="13"/>
      <c r="E678" s="22"/>
      <c r="F678" s="14"/>
      <c r="G678" s="14"/>
      <c r="H678" s="16" t="str">
        <f>IF(OR($D678="",$C678=""),"",ROUND(SUMIFS($J$4:$J677,$C$4:$C677,$C678),10))</f>
        <v/>
      </c>
      <c r="I678" s="15" t="str">
        <f>IF(OR($D678="",$C678=""),"",ROUND(SUMIFS($K$4:$K677,$C$4:$C677,$C678),8))</f>
        <v/>
      </c>
      <c r="J678" s="16" t="str">
        <f>IF(OR($D678="",$C678=""),"",IF(OR($D678="Buy",$D678="Reward"),SUM($E678),IF(OR($D678="Sell",$D678="Fee"),-SUM($E678),0)))</f>
        <v/>
      </c>
      <c r="K678" s="17" t="str">
        <f>IF(OR($D678="",$C678=""),"",IF($D678="Sell",IF(SUM($H678)&gt;0,-SUM($I678)*IF(SUM($E678)&gt;SUM($H678),SUM($H678),SUM($E678))/SUM($H678),-SUM($I678)),IF(OR($D678="Buy",$D678="Reward"),SUM($F678)+SUM($G678),0)))</f>
        <v/>
      </c>
      <c r="L678" s="17" t="str">
        <f>IF(OR($C678="",$D678&lt;&gt;"Sell"),"",IF(SUM($H678)&gt;0,SUM($F678)-SUM($G678)-SUM($I678)*IF(SUM($E678)&gt;SUM($H678),SUM($H678),SUM($E678))/SUM($H678),""))</f>
        <v/>
      </c>
      <c r="M678" s="20" t="str">
        <f>IF($D678="","",IF($C678="","Missing coin",IF(AND($D678&lt;&gt;"Buy",$D678&lt;&gt;"Sell",$D678&lt;&gt;"Fee",$D678&lt;&gt;"Reward",$D678&lt;&gt;"Transfer"),"Unknown type",IF(SUM($E678)&lt;=0,"Missing quantity",IF(COUNTIF('Portfolio'!$A$9:$A$58,$C678)=0,"Coin missing from the Portfolio tab",IF(AND($D678="Sell",SUM($E678)&gt;SUM($H678)+0.000000000001),"Sale larger than holdings",IF(AND($D678="Fee",SUM($E678)&gt;SUM($H678)+0.000000000001),"Fee larger than holdings",IF(AND(OR($D678="Buy",$D678="Sell"),SUM($F678)&lt;=0),"Missing amount",IF(AND(ISNUMBER($A678),SUM($A678)&lt;MAX($A$4:$A677)),"Date out of chronological order","OK")))))))))</f>
        <v/>
      </c>
    </row>
    <row r="679" spans="1:13" x14ac:dyDescent="0.25">
      <c r="A679" s="21"/>
      <c r="B679" s="13"/>
      <c r="C679" s="13"/>
      <c r="D679" s="13"/>
      <c r="E679" s="22"/>
      <c r="F679" s="14"/>
      <c r="G679" s="14"/>
      <c r="H679" s="16" t="str">
        <f>IF(OR($D679="",$C679=""),"",ROUND(SUMIFS($J$4:$J678,$C$4:$C678,$C679),10))</f>
        <v/>
      </c>
      <c r="I679" s="15" t="str">
        <f>IF(OR($D679="",$C679=""),"",ROUND(SUMIFS($K$4:$K678,$C$4:$C678,$C679),8))</f>
        <v/>
      </c>
      <c r="J679" s="16" t="str">
        <f>IF(OR($D679="",$C679=""),"",IF(OR($D679="Buy",$D679="Reward"),SUM($E679),IF(OR($D679="Sell",$D679="Fee"),-SUM($E679),0)))</f>
        <v/>
      </c>
      <c r="K679" s="17" t="str">
        <f>IF(OR($D679="",$C679=""),"",IF($D679="Sell",IF(SUM($H679)&gt;0,-SUM($I679)*IF(SUM($E679)&gt;SUM($H679),SUM($H679),SUM($E679))/SUM($H679),-SUM($I679)),IF(OR($D679="Buy",$D679="Reward"),SUM($F679)+SUM($G679),0)))</f>
        <v/>
      </c>
      <c r="L679" s="17" t="str">
        <f>IF(OR($C679="",$D679&lt;&gt;"Sell"),"",IF(SUM($H679)&gt;0,SUM($F679)-SUM($G679)-SUM($I679)*IF(SUM($E679)&gt;SUM($H679),SUM($H679),SUM($E679))/SUM($H679),""))</f>
        <v/>
      </c>
      <c r="M679" s="20" t="str">
        <f>IF($D679="","",IF($C679="","Missing coin",IF(AND($D679&lt;&gt;"Buy",$D679&lt;&gt;"Sell",$D679&lt;&gt;"Fee",$D679&lt;&gt;"Reward",$D679&lt;&gt;"Transfer"),"Unknown type",IF(SUM($E679)&lt;=0,"Missing quantity",IF(COUNTIF('Portfolio'!$A$9:$A$58,$C679)=0,"Coin missing from the Portfolio tab",IF(AND($D679="Sell",SUM($E679)&gt;SUM($H679)+0.000000000001),"Sale larger than holdings",IF(AND($D679="Fee",SUM($E679)&gt;SUM($H679)+0.000000000001),"Fee larger than holdings",IF(AND(OR($D679="Buy",$D679="Sell"),SUM($F679)&lt;=0),"Missing amount",IF(AND(ISNUMBER($A679),SUM($A679)&lt;MAX($A$4:$A678)),"Date out of chronological order","OK")))))))))</f>
        <v/>
      </c>
    </row>
    <row r="680" spans="1:13" x14ac:dyDescent="0.25">
      <c r="A680" s="21"/>
      <c r="B680" s="13"/>
      <c r="C680" s="13"/>
      <c r="D680" s="13"/>
      <c r="E680" s="22"/>
      <c r="F680" s="14"/>
      <c r="G680" s="14"/>
      <c r="H680" s="16" t="str">
        <f>IF(OR($D680="",$C680=""),"",ROUND(SUMIFS($J$4:$J679,$C$4:$C679,$C680),10))</f>
        <v/>
      </c>
      <c r="I680" s="15" t="str">
        <f>IF(OR($D680="",$C680=""),"",ROUND(SUMIFS($K$4:$K679,$C$4:$C679,$C680),8))</f>
        <v/>
      </c>
      <c r="J680" s="16" t="str">
        <f>IF(OR($D680="",$C680=""),"",IF(OR($D680="Buy",$D680="Reward"),SUM($E680),IF(OR($D680="Sell",$D680="Fee"),-SUM($E680),0)))</f>
        <v/>
      </c>
      <c r="K680" s="17" t="str">
        <f>IF(OR($D680="",$C680=""),"",IF($D680="Sell",IF(SUM($H680)&gt;0,-SUM($I680)*IF(SUM($E680)&gt;SUM($H680),SUM($H680),SUM($E680))/SUM($H680),-SUM($I680)),IF(OR($D680="Buy",$D680="Reward"),SUM($F680)+SUM($G680),0)))</f>
        <v/>
      </c>
      <c r="L680" s="17" t="str">
        <f>IF(OR($C680="",$D680&lt;&gt;"Sell"),"",IF(SUM($H680)&gt;0,SUM($F680)-SUM($G680)-SUM($I680)*IF(SUM($E680)&gt;SUM($H680),SUM($H680),SUM($E680))/SUM($H680),""))</f>
        <v/>
      </c>
      <c r="M680" s="20" t="str">
        <f>IF($D680="","",IF($C680="","Missing coin",IF(AND($D680&lt;&gt;"Buy",$D680&lt;&gt;"Sell",$D680&lt;&gt;"Fee",$D680&lt;&gt;"Reward",$D680&lt;&gt;"Transfer"),"Unknown type",IF(SUM($E680)&lt;=0,"Missing quantity",IF(COUNTIF('Portfolio'!$A$9:$A$58,$C680)=0,"Coin missing from the Portfolio tab",IF(AND($D680="Sell",SUM($E680)&gt;SUM($H680)+0.000000000001),"Sale larger than holdings",IF(AND($D680="Fee",SUM($E680)&gt;SUM($H680)+0.000000000001),"Fee larger than holdings",IF(AND(OR($D680="Buy",$D680="Sell"),SUM($F680)&lt;=0),"Missing amount",IF(AND(ISNUMBER($A680),SUM($A680)&lt;MAX($A$4:$A679)),"Date out of chronological order","OK")))))))))</f>
        <v/>
      </c>
    </row>
    <row r="681" spans="1:13" x14ac:dyDescent="0.25">
      <c r="A681" s="21"/>
      <c r="B681" s="13"/>
      <c r="C681" s="13"/>
      <c r="D681" s="13"/>
      <c r="E681" s="22"/>
      <c r="F681" s="14"/>
      <c r="G681" s="14"/>
      <c r="H681" s="16" t="str">
        <f>IF(OR($D681="",$C681=""),"",ROUND(SUMIFS($J$4:$J680,$C$4:$C680,$C681),10))</f>
        <v/>
      </c>
      <c r="I681" s="15" t="str">
        <f>IF(OR($D681="",$C681=""),"",ROUND(SUMIFS($K$4:$K680,$C$4:$C680,$C681),8))</f>
        <v/>
      </c>
      <c r="J681" s="16" t="str">
        <f>IF(OR($D681="",$C681=""),"",IF(OR($D681="Buy",$D681="Reward"),SUM($E681),IF(OR($D681="Sell",$D681="Fee"),-SUM($E681),0)))</f>
        <v/>
      </c>
      <c r="K681" s="17" t="str">
        <f>IF(OR($D681="",$C681=""),"",IF($D681="Sell",IF(SUM($H681)&gt;0,-SUM($I681)*IF(SUM($E681)&gt;SUM($H681),SUM($H681),SUM($E681))/SUM($H681),-SUM($I681)),IF(OR($D681="Buy",$D681="Reward"),SUM($F681)+SUM($G681),0)))</f>
        <v/>
      </c>
      <c r="L681" s="17" t="str">
        <f>IF(OR($C681="",$D681&lt;&gt;"Sell"),"",IF(SUM($H681)&gt;0,SUM($F681)-SUM($G681)-SUM($I681)*IF(SUM($E681)&gt;SUM($H681),SUM($H681),SUM($E681))/SUM($H681),""))</f>
        <v/>
      </c>
      <c r="M681" s="20" t="str">
        <f>IF($D681="","",IF($C681="","Missing coin",IF(AND($D681&lt;&gt;"Buy",$D681&lt;&gt;"Sell",$D681&lt;&gt;"Fee",$D681&lt;&gt;"Reward",$D681&lt;&gt;"Transfer"),"Unknown type",IF(SUM($E681)&lt;=0,"Missing quantity",IF(COUNTIF('Portfolio'!$A$9:$A$58,$C681)=0,"Coin missing from the Portfolio tab",IF(AND($D681="Sell",SUM($E681)&gt;SUM($H681)+0.000000000001),"Sale larger than holdings",IF(AND($D681="Fee",SUM($E681)&gt;SUM($H681)+0.000000000001),"Fee larger than holdings",IF(AND(OR($D681="Buy",$D681="Sell"),SUM($F681)&lt;=0),"Missing amount",IF(AND(ISNUMBER($A681),SUM($A681)&lt;MAX($A$4:$A680)),"Date out of chronological order","OK")))))))))</f>
        <v/>
      </c>
    </row>
    <row r="682" spans="1:13" x14ac:dyDescent="0.25">
      <c r="A682" s="21"/>
      <c r="B682" s="13"/>
      <c r="C682" s="13"/>
      <c r="D682" s="13"/>
      <c r="E682" s="22"/>
      <c r="F682" s="14"/>
      <c r="G682" s="14"/>
      <c r="H682" s="16" t="str">
        <f>IF(OR($D682="",$C682=""),"",ROUND(SUMIFS($J$4:$J681,$C$4:$C681,$C682),10))</f>
        <v/>
      </c>
      <c r="I682" s="15" t="str">
        <f>IF(OR($D682="",$C682=""),"",ROUND(SUMIFS($K$4:$K681,$C$4:$C681,$C682),8))</f>
        <v/>
      </c>
      <c r="J682" s="16" t="str">
        <f>IF(OR($D682="",$C682=""),"",IF(OR($D682="Buy",$D682="Reward"),SUM($E682),IF(OR($D682="Sell",$D682="Fee"),-SUM($E682),0)))</f>
        <v/>
      </c>
      <c r="K682" s="17" t="str">
        <f>IF(OR($D682="",$C682=""),"",IF($D682="Sell",IF(SUM($H682)&gt;0,-SUM($I682)*IF(SUM($E682)&gt;SUM($H682),SUM($H682),SUM($E682))/SUM($H682),-SUM($I682)),IF(OR($D682="Buy",$D682="Reward"),SUM($F682)+SUM($G682),0)))</f>
        <v/>
      </c>
      <c r="L682" s="17" t="str">
        <f>IF(OR($C682="",$D682&lt;&gt;"Sell"),"",IF(SUM($H682)&gt;0,SUM($F682)-SUM($G682)-SUM($I682)*IF(SUM($E682)&gt;SUM($H682),SUM($H682),SUM($E682))/SUM($H682),""))</f>
        <v/>
      </c>
      <c r="M682" s="20" t="str">
        <f>IF($D682="","",IF($C682="","Missing coin",IF(AND($D682&lt;&gt;"Buy",$D682&lt;&gt;"Sell",$D682&lt;&gt;"Fee",$D682&lt;&gt;"Reward",$D682&lt;&gt;"Transfer"),"Unknown type",IF(SUM($E682)&lt;=0,"Missing quantity",IF(COUNTIF('Portfolio'!$A$9:$A$58,$C682)=0,"Coin missing from the Portfolio tab",IF(AND($D682="Sell",SUM($E682)&gt;SUM($H682)+0.000000000001),"Sale larger than holdings",IF(AND($D682="Fee",SUM($E682)&gt;SUM($H682)+0.000000000001),"Fee larger than holdings",IF(AND(OR($D682="Buy",$D682="Sell"),SUM($F682)&lt;=0),"Missing amount",IF(AND(ISNUMBER($A682),SUM($A682)&lt;MAX($A$4:$A681)),"Date out of chronological order","OK")))))))))</f>
        <v/>
      </c>
    </row>
    <row r="683" spans="1:13" x14ac:dyDescent="0.25">
      <c r="A683" s="21"/>
      <c r="B683" s="13"/>
      <c r="C683" s="13"/>
      <c r="D683" s="13"/>
      <c r="E683" s="22"/>
      <c r="F683" s="14"/>
      <c r="G683" s="14"/>
      <c r="H683" s="16" t="str">
        <f>IF(OR($D683="",$C683=""),"",ROUND(SUMIFS($J$4:$J682,$C$4:$C682,$C683),10))</f>
        <v/>
      </c>
      <c r="I683" s="15" t="str">
        <f>IF(OR($D683="",$C683=""),"",ROUND(SUMIFS($K$4:$K682,$C$4:$C682,$C683),8))</f>
        <v/>
      </c>
      <c r="J683" s="16" t="str">
        <f>IF(OR($D683="",$C683=""),"",IF(OR($D683="Buy",$D683="Reward"),SUM($E683),IF(OR($D683="Sell",$D683="Fee"),-SUM($E683),0)))</f>
        <v/>
      </c>
      <c r="K683" s="17" t="str">
        <f>IF(OR($D683="",$C683=""),"",IF($D683="Sell",IF(SUM($H683)&gt;0,-SUM($I683)*IF(SUM($E683)&gt;SUM($H683),SUM($H683),SUM($E683))/SUM($H683),-SUM($I683)),IF(OR($D683="Buy",$D683="Reward"),SUM($F683)+SUM($G683),0)))</f>
        <v/>
      </c>
      <c r="L683" s="17" t="str">
        <f>IF(OR($C683="",$D683&lt;&gt;"Sell"),"",IF(SUM($H683)&gt;0,SUM($F683)-SUM($G683)-SUM($I683)*IF(SUM($E683)&gt;SUM($H683),SUM($H683),SUM($E683))/SUM($H683),""))</f>
        <v/>
      </c>
      <c r="M683" s="20" t="str">
        <f>IF($D683="","",IF($C683="","Missing coin",IF(AND($D683&lt;&gt;"Buy",$D683&lt;&gt;"Sell",$D683&lt;&gt;"Fee",$D683&lt;&gt;"Reward",$D683&lt;&gt;"Transfer"),"Unknown type",IF(SUM($E683)&lt;=0,"Missing quantity",IF(COUNTIF('Portfolio'!$A$9:$A$58,$C683)=0,"Coin missing from the Portfolio tab",IF(AND($D683="Sell",SUM($E683)&gt;SUM($H683)+0.000000000001),"Sale larger than holdings",IF(AND($D683="Fee",SUM($E683)&gt;SUM($H683)+0.000000000001),"Fee larger than holdings",IF(AND(OR($D683="Buy",$D683="Sell"),SUM($F683)&lt;=0),"Missing amount",IF(AND(ISNUMBER($A683),SUM($A683)&lt;MAX($A$4:$A682)),"Date out of chronological order","OK")))))))))</f>
        <v/>
      </c>
    </row>
    <row r="684" spans="1:13" x14ac:dyDescent="0.25">
      <c r="A684" s="21"/>
      <c r="B684" s="13"/>
      <c r="C684" s="13"/>
      <c r="D684" s="13"/>
      <c r="E684" s="22"/>
      <c r="F684" s="14"/>
      <c r="G684" s="14"/>
      <c r="H684" s="16" t="str">
        <f>IF(OR($D684="",$C684=""),"",ROUND(SUMIFS($J$4:$J683,$C$4:$C683,$C684),10))</f>
        <v/>
      </c>
      <c r="I684" s="15" t="str">
        <f>IF(OR($D684="",$C684=""),"",ROUND(SUMIFS($K$4:$K683,$C$4:$C683,$C684),8))</f>
        <v/>
      </c>
      <c r="J684" s="16" t="str">
        <f>IF(OR($D684="",$C684=""),"",IF(OR($D684="Buy",$D684="Reward"),SUM($E684),IF(OR($D684="Sell",$D684="Fee"),-SUM($E684),0)))</f>
        <v/>
      </c>
      <c r="K684" s="17" t="str">
        <f>IF(OR($D684="",$C684=""),"",IF($D684="Sell",IF(SUM($H684)&gt;0,-SUM($I684)*IF(SUM($E684)&gt;SUM($H684),SUM($H684),SUM($E684))/SUM($H684),-SUM($I684)),IF(OR($D684="Buy",$D684="Reward"),SUM($F684)+SUM($G684),0)))</f>
        <v/>
      </c>
      <c r="L684" s="17" t="str">
        <f>IF(OR($C684="",$D684&lt;&gt;"Sell"),"",IF(SUM($H684)&gt;0,SUM($F684)-SUM($G684)-SUM($I684)*IF(SUM($E684)&gt;SUM($H684),SUM($H684),SUM($E684))/SUM($H684),""))</f>
        <v/>
      </c>
      <c r="M684" s="20" t="str">
        <f>IF($D684="","",IF($C684="","Missing coin",IF(AND($D684&lt;&gt;"Buy",$D684&lt;&gt;"Sell",$D684&lt;&gt;"Fee",$D684&lt;&gt;"Reward",$D684&lt;&gt;"Transfer"),"Unknown type",IF(SUM($E684)&lt;=0,"Missing quantity",IF(COUNTIF('Portfolio'!$A$9:$A$58,$C684)=0,"Coin missing from the Portfolio tab",IF(AND($D684="Sell",SUM($E684)&gt;SUM($H684)+0.000000000001),"Sale larger than holdings",IF(AND($D684="Fee",SUM($E684)&gt;SUM($H684)+0.000000000001),"Fee larger than holdings",IF(AND(OR($D684="Buy",$D684="Sell"),SUM($F684)&lt;=0),"Missing amount",IF(AND(ISNUMBER($A684),SUM($A684)&lt;MAX($A$4:$A683)),"Date out of chronological order","OK")))))))))</f>
        <v/>
      </c>
    </row>
    <row r="685" spans="1:13" x14ac:dyDescent="0.25">
      <c r="A685" s="21"/>
      <c r="B685" s="13"/>
      <c r="C685" s="13"/>
      <c r="D685" s="13"/>
      <c r="E685" s="22"/>
      <c r="F685" s="14"/>
      <c r="G685" s="14"/>
      <c r="H685" s="16" t="str">
        <f>IF(OR($D685="",$C685=""),"",ROUND(SUMIFS($J$4:$J684,$C$4:$C684,$C685),10))</f>
        <v/>
      </c>
      <c r="I685" s="15" t="str">
        <f>IF(OR($D685="",$C685=""),"",ROUND(SUMIFS($K$4:$K684,$C$4:$C684,$C685),8))</f>
        <v/>
      </c>
      <c r="J685" s="16" t="str">
        <f>IF(OR($D685="",$C685=""),"",IF(OR($D685="Buy",$D685="Reward"),SUM($E685),IF(OR($D685="Sell",$D685="Fee"),-SUM($E685),0)))</f>
        <v/>
      </c>
      <c r="K685" s="17" t="str">
        <f>IF(OR($D685="",$C685=""),"",IF($D685="Sell",IF(SUM($H685)&gt;0,-SUM($I685)*IF(SUM($E685)&gt;SUM($H685),SUM($H685),SUM($E685))/SUM($H685),-SUM($I685)),IF(OR($D685="Buy",$D685="Reward"),SUM($F685)+SUM($G685),0)))</f>
        <v/>
      </c>
      <c r="L685" s="17" t="str">
        <f>IF(OR($C685="",$D685&lt;&gt;"Sell"),"",IF(SUM($H685)&gt;0,SUM($F685)-SUM($G685)-SUM($I685)*IF(SUM($E685)&gt;SUM($H685),SUM($H685),SUM($E685))/SUM($H685),""))</f>
        <v/>
      </c>
      <c r="M685" s="20" t="str">
        <f>IF($D685="","",IF($C685="","Missing coin",IF(AND($D685&lt;&gt;"Buy",$D685&lt;&gt;"Sell",$D685&lt;&gt;"Fee",$D685&lt;&gt;"Reward",$D685&lt;&gt;"Transfer"),"Unknown type",IF(SUM($E685)&lt;=0,"Missing quantity",IF(COUNTIF('Portfolio'!$A$9:$A$58,$C685)=0,"Coin missing from the Portfolio tab",IF(AND($D685="Sell",SUM($E685)&gt;SUM($H685)+0.000000000001),"Sale larger than holdings",IF(AND($D685="Fee",SUM($E685)&gt;SUM($H685)+0.000000000001),"Fee larger than holdings",IF(AND(OR($D685="Buy",$D685="Sell"),SUM($F685)&lt;=0),"Missing amount",IF(AND(ISNUMBER($A685),SUM($A685)&lt;MAX($A$4:$A684)),"Date out of chronological order","OK")))))))))</f>
        <v/>
      </c>
    </row>
    <row r="686" spans="1:13" x14ac:dyDescent="0.25">
      <c r="A686" s="21"/>
      <c r="B686" s="13"/>
      <c r="C686" s="13"/>
      <c r="D686" s="13"/>
      <c r="E686" s="22"/>
      <c r="F686" s="14"/>
      <c r="G686" s="14"/>
      <c r="H686" s="16" t="str">
        <f>IF(OR($D686="",$C686=""),"",ROUND(SUMIFS($J$4:$J685,$C$4:$C685,$C686),10))</f>
        <v/>
      </c>
      <c r="I686" s="15" t="str">
        <f>IF(OR($D686="",$C686=""),"",ROUND(SUMIFS($K$4:$K685,$C$4:$C685,$C686),8))</f>
        <v/>
      </c>
      <c r="J686" s="16" t="str">
        <f>IF(OR($D686="",$C686=""),"",IF(OR($D686="Buy",$D686="Reward"),SUM($E686),IF(OR($D686="Sell",$D686="Fee"),-SUM($E686),0)))</f>
        <v/>
      </c>
      <c r="K686" s="17" t="str">
        <f>IF(OR($D686="",$C686=""),"",IF($D686="Sell",IF(SUM($H686)&gt;0,-SUM($I686)*IF(SUM($E686)&gt;SUM($H686),SUM($H686),SUM($E686))/SUM($H686),-SUM($I686)),IF(OR($D686="Buy",$D686="Reward"),SUM($F686)+SUM($G686),0)))</f>
        <v/>
      </c>
      <c r="L686" s="17" t="str">
        <f>IF(OR($C686="",$D686&lt;&gt;"Sell"),"",IF(SUM($H686)&gt;0,SUM($F686)-SUM($G686)-SUM($I686)*IF(SUM($E686)&gt;SUM($H686),SUM($H686),SUM($E686))/SUM($H686),""))</f>
        <v/>
      </c>
      <c r="M686" s="20" t="str">
        <f>IF($D686="","",IF($C686="","Missing coin",IF(AND($D686&lt;&gt;"Buy",$D686&lt;&gt;"Sell",$D686&lt;&gt;"Fee",$D686&lt;&gt;"Reward",$D686&lt;&gt;"Transfer"),"Unknown type",IF(SUM($E686)&lt;=0,"Missing quantity",IF(COUNTIF('Portfolio'!$A$9:$A$58,$C686)=0,"Coin missing from the Portfolio tab",IF(AND($D686="Sell",SUM($E686)&gt;SUM($H686)+0.000000000001),"Sale larger than holdings",IF(AND($D686="Fee",SUM($E686)&gt;SUM($H686)+0.000000000001),"Fee larger than holdings",IF(AND(OR($D686="Buy",$D686="Sell"),SUM($F686)&lt;=0),"Missing amount",IF(AND(ISNUMBER($A686),SUM($A686)&lt;MAX($A$4:$A685)),"Date out of chronological order","OK")))))))))</f>
        <v/>
      </c>
    </row>
    <row r="687" spans="1:13" x14ac:dyDescent="0.25">
      <c r="A687" s="21"/>
      <c r="B687" s="13"/>
      <c r="C687" s="13"/>
      <c r="D687" s="13"/>
      <c r="E687" s="22"/>
      <c r="F687" s="14"/>
      <c r="G687" s="14"/>
      <c r="H687" s="16" t="str">
        <f>IF(OR($D687="",$C687=""),"",ROUND(SUMIFS($J$4:$J686,$C$4:$C686,$C687),10))</f>
        <v/>
      </c>
      <c r="I687" s="15" t="str">
        <f>IF(OR($D687="",$C687=""),"",ROUND(SUMIFS($K$4:$K686,$C$4:$C686,$C687),8))</f>
        <v/>
      </c>
      <c r="J687" s="16" t="str">
        <f>IF(OR($D687="",$C687=""),"",IF(OR($D687="Buy",$D687="Reward"),SUM($E687),IF(OR($D687="Sell",$D687="Fee"),-SUM($E687),0)))</f>
        <v/>
      </c>
      <c r="K687" s="17" t="str">
        <f>IF(OR($D687="",$C687=""),"",IF($D687="Sell",IF(SUM($H687)&gt;0,-SUM($I687)*IF(SUM($E687)&gt;SUM($H687),SUM($H687),SUM($E687))/SUM($H687),-SUM($I687)),IF(OR($D687="Buy",$D687="Reward"),SUM($F687)+SUM($G687),0)))</f>
        <v/>
      </c>
      <c r="L687" s="17" t="str">
        <f>IF(OR($C687="",$D687&lt;&gt;"Sell"),"",IF(SUM($H687)&gt;0,SUM($F687)-SUM($G687)-SUM($I687)*IF(SUM($E687)&gt;SUM($H687),SUM($H687),SUM($E687))/SUM($H687),""))</f>
        <v/>
      </c>
      <c r="M687" s="20" t="str">
        <f>IF($D687="","",IF($C687="","Missing coin",IF(AND($D687&lt;&gt;"Buy",$D687&lt;&gt;"Sell",$D687&lt;&gt;"Fee",$D687&lt;&gt;"Reward",$D687&lt;&gt;"Transfer"),"Unknown type",IF(SUM($E687)&lt;=0,"Missing quantity",IF(COUNTIF('Portfolio'!$A$9:$A$58,$C687)=0,"Coin missing from the Portfolio tab",IF(AND($D687="Sell",SUM($E687)&gt;SUM($H687)+0.000000000001),"Sale larger than holdings",IF(AND($D687="Fee",SUM($E687)&gt;SUM($H687)+0.000000000001),"Fee larger than holdings",IF(AND(OR($D687="Buy",$D687="Sell"),SUM($F687)&lt;=0),"Missing amount",IF(AND(ISNUMBER($A687),SUM($A687)&lt;MAX($A$4:$A686)),"Date out of chronological order","OK")))))))))</f>
        <v/>
      </c>
    </row>
    <row r="688" spans="1:13" x14ac:dyDescent="0.25">
      <c r="A688" s="21"/>
      <c r="B688" s="13"/>
      <c r="C688" s="13"/>
      <c r="D688" s="13"/>
      <c r="E688" s="22"/>
      <c r="F688" s="14"/>
      <c r="G688" s="14"/>
      <c r="H688" s="16" t="str">
        <f>IF(OR($D688="",$C688=""),"",ROUND(SUMIFS($J$4:$J687,$C$4:$C687,$C688),10))</f>
        <v/>
      </c>
      <c r="I688" s="15" t="str">
        <f>IF(OR($D688="",$C688=""),"",ROUND(SUMIFS($K$4:$K687,$C$4:$C687,$C688),8))</f>
        <v/>
      </c>
      <c r="J688" s="16" t="str">
        <f>IF(OR($D688="",$C688=""),"",IF(OR($D688="Buy",$D688="Reward"),SUM($E688),IF(OR($D688="Sell",$D688="Fee"),-SUM($E688),0)))</f>
        <v/>
      </c>
      <c r="K688" s="17" t="str">
        <f>IF(OR($D688="",$C688=""),"",IF($D688="Sell",IF(SUM($H688)&gt;0,-SUM($I688)*IF(SUM($E688)&gt;SUM($H688),SUM($H688),SUM($E688))/SUM($H688),-SUM($I688)),IF(OR($D688="Buy",$D688="Reward"),SUM($F688)+SUM($G688),0)))</f>
        <v/>
      </c>
      <c r="L688" s="17" t="str">
        <f>IF(OR($C688="",$D688&lt;&gt;"Sell"),"",IF(SUM($H688)&gt;0,SUM($F688)-SUM($G688)-SUM($I688)*IF(SUM($E688)&gt;SUM($H688),SUM($H688),SUM($E688))/SUM($H688),""))</f>
        <v/>
      </c>
      <c r="M688" s="20" t="str">
        <f>IF($D688="","",IF($C688="","Missing coin",IF(AND($D688&lt;&gt;"Buy",$D688&lt;&gt;"Sell",$D688&lt;&gt;"Fee",$D688&lt;&gt;"Reward",$D688&lt;&gt;"Transfer"),"Unknown type",IF(SUM($E688)&lt;=0,"Missing quantity",IF(COUNTIF('Portfolio'!$A$9:$A$58,$C688)=0,"Coin missing from the Portfolio tab",IF(AND($D688="Sell",SUM($E688)&gt;SUM($H688)+0.000000000001),"Sale larger than holdings",IF(AND($D688="Fee",SUM($E688)&gt;SUM($H688)+0.000000000001),"Fee larger than holdings",IF(AND(OR($D688="Buy",$D688="Sell"),SUM($F688)&lt;=0),"Missing amount",IF(AND(ISNUMBER($A688),SUM($A688)&lt;MAX($A$4:$A687)),"Date out of chronological order","OK")))))))))</f>
        <v/>
      </c>
    </row>
    <row r="689" spans="1:13" x14ac:dyDescent="0.25">
      <c r="A689" s="21"/>
      <c r="B689" s="13"/>
      <c r="C689" s="13"/>
      <c r="D689" s="13"/>
      <c r="E689" s="22"/>
      <c r="F689" s="14"/>
      <c r="G689" s="14"/>
      <c r="H689" s="16" t="str">
        <f>IF(OR($D689="",$C689=""),"",ROUND(SUMIFS($J$4:$J688,$C$4:$C688,$C689),10))</f>
        <v/>
      </c>
      <c r="I689" s="15" t="str">
        <f>IF(OR($D689="",$C689=""),"",ROUND(SUMIFS($K$4:$K688,$C$4:$C688,$C689),8))</f>
        <v/>
      </c>
      <c r="J689" s="16" t="str">
        <f>IF(OR($D689="",$C689=""),"",IF(OR($D689="Buy",$D689="Reward"),SUM($E689),IF(OR($D689="Sell",$D689="Fee"),-SUM($E689),0)))</f>
        <v/>
      </c>
      <c r="K689" s="17" t="str">
        <f>IF(OR($D689="",$C689=""),"",IF($D689="Sell",IF(SUM($H689)&gt;0,-SUM($I689)*IF(SUM($E689)&gt;SUM($H689),SUM($H689),SUM($E689))/SUM($H689),-SUM($I689)),IF(OR($D689="Buy",$D689="Reward"),SUM($F689)+SUM($G689),0)))</f>
        <v/>
      </c>
      <c r="L689" s="17" t="str">
        <f>IF(OR($C689="",$D689&lt;&gt;"Sell"),"",IF(SUM($H689)&gt;0,SUM($F689)-SUM($G689)-SUM($I689)*IF(SUM($E689)&gt;SUM($H689),SUM($H689),SUM($E689))/SUM($H689),""))</f>
        <v/>
      </c>
      <c r="M689" s="20" t="str">
        <f>IF($D689="","",IF($C689="","Missing coin",IF(AND($D689&lt;&gt;"Buy",$D689&lt;&gt;"Sell",$D689&lt;&gt;"Fee",$D689&lt;&gt;"Reward",$D689&lt;&gt;"Transfer"),"Unknown type",IF(SUM($E689)&lt;=0,"Missing quantity",IF(COUNTIF('Portfolio'!$A$9:$A$58,$C689)=0,"Coin missing from the Portfolio tab",IF(AND($D689="Sell",SUM($E689)&gt;SUM($H689)+0.000000000001),"Sale larger than holdings",IF(AND($D689="Fee",SUM($E689)&gt;SUM($H689)+0.000000000001),"Fee larger than holdings",IF(AND(OR($D689="Buy",$D689="Sell"),SUM($F689)&lt;=0),"Missing amount",IF(AND(ISNUMBER($A689),SUM($A689)&lt;MAX($A$4:$A688)),"Date out of chronological order","OK")))))))))</f>
        <v/>
      </c>
    </row>
    <row r="690" spans="1:13" x14ac:dyDescent="0.25">
      <c r="A690" s="21"/>
      <c r="B690" s="13"/>
      <c r="C690" s="13"/>
      <c r="D690" s="13"/>
      <c r="E690" s="22"/>
      <c r="F690" s="14"/>
      <c r="G690" s="14"/>
      <c r="H690" s="16" t="str">
        <f>IF(OR($D690="",$C690=""),"",ROUND(SUMIFS($J$4:$J689,$C$4:$C689,$C690),10))</f>
        <v/>
      </c>
      <c r="I690" s="15" t="str">
        <f>IF(OR($D690="",$C690=""),"",ROUND(SUMIFS($K$4:$K689,$C$4:$C689,$C690),8))</f>
        <v/>
      </c>
      <c r="J690" s="16" t="str">
        <f>IF(OR($D690="",$C690=""),"",IF(OR($D690="Buy",$D690="Reward"),SUM($E690),IF(OR($D690="Sell",$D690="Fee"),-SUM($E690),0)))</f>
        <v/>
      </c>
      <c r="K690" s="17" t="str">
        <f>IF(OR($D690="",$C690=""),"",IF($D690="Sell",IF(SUM($H690)&gt;0,-SUM($I690)*IF(SUM($E690)&gt;SUM($H690),SUM($H690),SUM($E690))/SUM($H690),-SUM($I690)),IF(OR($D690="Buy",$D690="Reward"),SUM($F690)+SUM($G690),0)))</f>
        <v/>
      </c>
      <c r="L690" s="17" t="str">
        <f>IF(OR($C690="",$D690&lt;&gt;"Sell"),"",IF(SUM($H690)&gt;0,SUM($F690)-SUM($G690)-SUM($I690)*IF(SUM($E690)&gt;SUM($H690),SUM($H690),SUM($E690))/SUM($H690),""))</f>
        <v/>
      </c>
      <c r="M690" s="20" t="str">
        <f>IF($D690="","",IF($C690="","Missing coin",IF(AND($D690&lt;&gt;"Buy",$D690&lt;&gt;"Sell",$D690&lt;&gt;"Fee",$D690&lt;&gt;"Reward",$D690&lt;&gt;"Transfer"),"Unknown type",IF(SUM($E690)&lt;=0,"Missing quantity",IF(COUNTIF('Portfolio'!$A$9:$A$58,$C690)=0,"Coin missing from the Portfolio tab",IF(AND($D690="Sell",SUM($E690)&gt;SUM($H690)+0.000000000001),"Sale larger than holdings",IF(AND($D690="Fee",SUM($E690)&gt;SUM($H690)+0.000000000001),"Fee larger than holdings",IF(AND(OR($D690="Buy",$D690="Sell"),SUM($F690)&lt;=0),"Missing amount",IF(AND(ISNUMBER($A690),SUM($A690)&lt;MAX($A$4:$A689)),"Date out of chronological order","OK")))))))))</f>
        <v/>
      </c>
    </row>
    <row r="691" spans="1:13" x14ac:dyDescent="0.25">
      <c r="A691" s="21"/>
      <c r="B691" s="13"/>
      <c r="C691" s="13"/>
      <c r="D691" s="13"/>
      <c r="E691" s="22"/>
      <c r="F691" s="14"/>
      <c r="G691" s="14"/>
      <c r="H691" s="16" t="str">
        <f>IF(OR($D691="",$C691=""),"",ROUND(SUMIFS($J$4:$J690,$C$4:$C690,$C691),10))</f>
        <v/>
      </c>
      <c r="I691" s="15" t="str">
        <f>IF(OR($D691="",$C691=""),"",ROUND(SUMIFS($K$4:$K690,$C$4:$C690,$C691),8))</f>
        <v/>
      </c>
      <c r="J691" s="16" t="str">
        <f>IF(OR($D691="",$C691=""),"",IF(OR($D691="Buy",$D691="Reward"),SUM($E691),IF(OR($D691="Sell",$D691="Fee"),-SUM($E691),0)))</f>
        <v/>
      </c>
      <c r="K691" s="17" t="str">
        <f>IF(OR($D691="",$C691=""),"",IF($D691="Sell",IF(SUM($H691)&gt;0,-SUM($I691)*IF(SUM($E691)&gt;SUM($H691),SUM($H691),SUM($E691))/SUM($H691),-SUM($I691)),IF(OR($D691="Buy",$D691="Reward"),SUM($F691)+SUM($G691),0)))</f>
        <v/>
      </c>
      <c r="L691" s="17" t="str">
        <f>IF(OR($C691="",$D691&lt;&gt;"Sell"),"",IF(SUM($H691)&gt;0,SUM($F691)-SUM($G691)-SUM($I691)*IF(SUM($E691)&gt;SUM($H691),SUM($H691),SUM($E691))/SUM($H691),""))</f>
        <v/>
      </c>
      <c r="M691" s="20" t="str">
        <f>IF($D691="","",IF($C691="","Missing coin",IF(AND($D691&lt;&gt;"Buy",$D691&lt;&gt;"Sell",$D691&lt;&gt;"Fee",$D691&lt;&gt;"Reward",$D691&lt;&gt;"Transfer"),"Unknown type",IF(SUM($E691)&lt;=0,"Missing quantity",IF(COUNTIF('Portfolio'!$A$9:$A$58,$C691)=0,"Coin missing from the Portfolio tab",IF(AND($D691="Sell",SUM($E691)&gt;SUM($H691)+0.000000000001),"Sale larger than holdings",IF(AND($D691="Fee",SUM($E691)&gt;SUM($H691)+0.000000000001),"Fee larger than holdings",IF(AND(OR($D691="Buy",$D691="Sell"),SUM($F691)&lt;=0),"Missing amount",IF(AND(ISNUMBER($A691),SUM($A691)&lt;MAX($A$4:$A690)),"Date out of chronological order","OK")))))))))</f>
        <v/>
      </c>
    </row>
    <row r="692" spans="1:13" x14ac:dyDescent="0.25">
      <c r="A692" s="21"/>
      <c r="B692" s="13"/>
      <c r="C692" s="13"/>
      <c r="D692" s="13"/>
      <c r="E692" s="22"/>
      <c r="F692" s="14"/>
      <c r="G692" s="14"/>
      <c r="H692" s="16" t="str">
        <f>IF(OR($D692="",$C692=""),"",ROUND(SUMIFS($J$4:$J691,$C$4:$C691,$C692),10))</f>
        <v/>
      </c>
      <c r="I692" s="15" t="str">
        <f>IF(OR($D692="",$C692=""),"",ROUND(SUMIFS($K$4:$K691,$C$4:$C691,$C692),8))</f>
        <v/>
      </c>
      <c r="J692" s="16" t="str">
        <f>IF(OR($D692="",$C692=""),"",IF(OR($D692="Buy",$D692="Reward"),SUM($E692),IF(OR($D692="Sell",$D692="Fee"),-SUM($E692),0)))</f>
        <v/>
      </c>
      <c r="K692" s="17" t="str">
        <f>IF(OR($D692="",$C692=""),"",IF($D692="Sell",IF(SUM($H692)&gt;0,-SUM($I692)*IF(SUM($E692)&gt;SUM($H692),SUM($H692),SUM($E692))/SUM($H692),-SUM($I692)),IF(OR($D692="Buy",$D692="Reward"),SUM($F692)+SUM($G692),0)))</f>
        <v/>
      </c>
      <c r="L692" s="17" t="str">
        <f>IF(OR($C692="",$D692&lt;&gt;"Sell"),"",IF(SUM($H692)&gt;0,SUM($F692)-SUM($G692)-SUM($I692)*IF(SUM($E692)&gt;SUM($H692),SUM($H692),SUM($E692))/SUM($H692),""))</f>
        <v/>
      </c>
      <c r="M692" s="20" t="str">
        <f>IF($D692="","",IF($C692="","Missing coin",IF(AND($D692&lt;&gt;"Buy",$D692&lt;&gt;"Sell",$D692&lt;&gt;"Fee",$D692&lt;&gt;"Reward",$D692&lt;&gt;"Transfer"),"Unknown type",IF(SUM($E692)&lt;=0,"Missing quantity",IF(COUNTIF('Portfolio'!$A$9:$A$58,$C692)=0,"Coin missing from the Portfolio tab",IF(AND($D692="Sell",SUM($E692)&gt;SUM($H692)+0.000000000001),"Sale larger than holdings",IF(AND($D692="Fee",SUM($E692)&gt;SUM($H692)+0.000000000001),"Fee larger than holdings",IF(AND(OR($D692="Buy",$D692="Sell"),SUM($F692)&lt;=0),"Missing amount",IF(AND(ISNUMBER($A692),SUM($A692)&lt;MAX($A$4:$A691)),"Date out of chronological order","OK")))))))))</f>
        <v/>
      </c>
    </row>
    <row r="693" spans="1:13" x14ac:dyDescent="0.25">
      <c r="A693" s="21"/>
      <c r="B693" s="13"/>
      <c r="C693" s="13"/>
      <c r="D693" s="13"/>
      <c r="E693" s="22"/>
      <c r="F693" s="14"/>
      <c r="G693" s="14"/>
      <c r="H693" s="16" t="str">
        <f>IF(OR($D693="",$C693=""),"",ROUND(SUMIFS($J$4:$J692,$C$4:$C692,$C693),10))</f>
        <v/>
      </c>
      <c r="I693" s="15" t="str">
        <f>IF(OR($D693="",$C693=""),"",ROUND(SUMIFS($K$4:$K692,$C$4:$C692,$C693),8))</f>
        <v/>
      </c>
      <c r="J693" s="16" t="str">
        <f>IF(OR($D693="",$C693=""),"",IF(OR($D693="Buy",$D693="Reward"),SUM($E693),IF(OR($D693="Sell",$D693="Fee"),-SUM($E693),0)))</f>
        <v/>
      </c>
      <c r="K693" s="17" t="str">
        <f>IF(OR($D693="",$C693=""),"",IF($D693="Sell",IF(SUM($H693)&gt;0,-SUM($I693)*IF(SUM($E693)&gt;SUM($H693),SUM($H693),SUM($E693))/SUM($H693),-SUM($I693)),IF(OR($D693="Buy",$D693="Reward"),SUM($F693)+SUM($G693),0)))</f>
        <v/>
      </c>
      <c r="L693" s="17" t="str">
        <f>IF(OR($C693="",$D693&lt;&gt;"Sell"),"",IF(SUM($H693)&gt;0,SUM($F693)-SUM($G693)-SUM($I693)*IF(SUM($E693)&gt;SUM($H693),SUM($H693),SUM($E693))/SUM($H693),""))</f>
        <v/>
      </c>
      <c r="M693" s="20" t="str">
        <f>IF($D693="","",IF($C693="","Missing coin",IF(AND($D693&lt;&gt;"Buy",$D693&lt;&gt;"Sell",$D693&lt;&gt;"Fee",$D693&lt;&gt;"Reward",$D693&lt;&gt;"Transfer"),"Unknown type",IF(SUM($E693)&lt;=0,"Missing quantity",IF(COUNTIF('Portfolio'!$A$9:$A$58,$C693)=0,"Coin missing from the Portfolio tab",IF(AND($D693="Sell",SUM($E693)&gt;SUM($H693)+0.000000000001),"Sale larger than holdings",IF(AND($D693="Fee",SUM($E693)&gt;SUM($H693)+0.000000000001),"Fee larger than holdings",IF(AND(OR($D693="Buy",$D693="Sell"),SUM($F693)&lt;=0),"Missing amount",IF(AND(ISNUMBER($A693),SUM($A693)&lt;MAX($A$4:$A692)),"Date out of chronological order","OK")))))))))</f>
        <v/>
      </c>
    </row>
    <row r="694" spans="1:13" x14ac:dyDescent="0.25">
      <c r="A694" s="21"/>
      <c r="B694" s="13"/>
      <c r="C694" s="13"/>
      <c r="D694" s="13"/>
      <c r="E694" s="22"/>
      <c r="F694" s="14"/>
      <c r="G694" s="14"/>
      <c r="H694" s="16" t="str">
        <f>IF(OR($D694="",$C694=""),"",ROUND(SUMIFS($J$4:$J693,$C$4:$C693,$C694),10))</f>
        <v/>
      </c>
      <c r="I694" s="15" t="str">
        <f>IF(OR($D694="",$C694=""),"",ROUND(SUMIFS($K$4:$K693,$C$4:$C693,$C694),8))</f>
        <v/>
      </c>
      <c r="J694" s="16" t="str">
        <f>IF(OR($D694="",$C694=""),"",IF(OR($D694="Buy",$D694="Reward"),SUM($E694),IF(OR($D694="Sell",$D694="Fee"),-SUM($E694),0)))</f>
        <v/>
      </c>
      <c r="K694" s="17" t="str">
        <f>IF(OR($D694="",$C694=""),"",IF($D694="Sell",IF(SUM($H694)&gt;0,-SUM($I694)*IF(SUM($E694)&gt;SUM($H694),SUM($H694),SUM($E694))/SUM($H694),-SUM($I694)),IF(OR($D694="Buy",$D694="Reward"),SUM($F694)+SUM($G694),0)))</f>
        <v/>
      </c>
      <c r="L694" s="17" t="str">
        <f>IF(OR($C694="",$D694&lt;&gt;"Sell"),"",IF(SUM($H694)&gt;0,SUM($F694)-SUM($G694)-SUM($I694)*IF(SUM($E694)&gt;SUM($H694),SUM($H694),SUM($E694))/SUM($H694),""))</f>
        <v/>
      </c>
      <c r="M694" s="20" t="str">
        <f>IF($D694="","",IF($C694="","Missing coin",IF(AND($D694&lt;&gt;"Buy",$D694&lt;&gt;"Sell",$D694&lt;&gt;"Fee",$D694&lt;&gt;"Reward",$D694&lt;&gt;"Transfer"),"Unknown type",IF(SUM($E694)&lt;=0,"Missing quantity",IF(COUNTIF('Portfolio'!$A$9:$A$58,$C694)=0,"Coin missing from the Portfolio tab",IF(AND($D694="Sell",SUM($E694)&gt;SUM($H694)+0.000000000001),"Sale larger than holdings",IF(AND($D694="Fee",SUM($E694)&gt;SUM($H694)+0.000000000001),"Fee larger than holdings",IF(AND(OR($D694="Buy",$D694="Sell"),SUM($F694)&lt;=0),"Missing amount",IF(AND(ISNUMBER($A694),SUM($A694)&lt;MAX($A$4:$A693)),"Date out of chronological order","OK")))))))))</f>
        <v/>
      </c>
    </row>
    <row r="695" spans="1:13" x14ac:dyDescent="0.25">
      <c r="A695" s="21"/>
      <c r="B695" s="13"/>
      <c r="C695" s="13"/>
      <c r="D695" s="13"/>
      <c r="E695" s="22"/>
      <c r="F695" s="14"/>
      <c r="G695" s="14"/>
      <c r="H695" s="16" t="str">
        <f>IF(OR($D695="",$C695=""),"",ROUND(SUMIFS($J$4:$J694,$C$4:$C694,$C695),10))</f>
        <v/>
      </c>
      <c r="I695" s="15" t="str">
        <f>IF(OR($D695="",$C695=""),"",ROUND(SUMIFS($K$4:$K694,$C$4:$C694,$C695),8))</f>
        <v/>
      </c>
      <c r="J695" s="16" t="str">
        <f>IF(OR($D695="",$C695=""),"",IF(OR($D695="Buy",$D695="Reward"),SUM($E695),IF(OR($D695="Sell",$D695="Fee"),-SUM($E695),0)))</f>
        <v/>
      </c>
      <c r="K695" s="17" t="str">
        <f>IF(OR($D695="",$C695=""),"",IF($D695="Sell",IF(SUM($H695)&gt;0,-SUM($I695)*IF(SUM($E695)&gt;SUM($H695),SUM($H695),SUM($E695))/SUM($H695),-SUM($I695)),IF(OR($D695="Buy",$D695="Reward"),SUM($F695)+SUM($G695),0)))</f>
        <v/>
      </c>
      <c r="L695" s="17" t="str">
        <f>IF(OR($C695="",$D695&lt;&gt;"Sell"),"",IF(SUM($H695)&gt;0,SUM($F695)-SUM($G695)-SUM($I695)*IF(SUM($E695)&gt;SUM($H695),SUM($H695),SUM($E695))/SUM($H695),""))</f>
        <v/>
      </c>
      <c r="M695" s="20" t="str">
        <f>IF($D695="","",IF($C695="","Missing coin",IF(AND($D695&lt;&gt;"Buy",$D695&lt;&gt;"Sell",$D695&lt;&gt;"Fee",$D695&lt;&gt;"Reward",$D695&lt;&gt;"Transfer"),"Unknown type",IF(SUM($E695)&lt;=0,"Missing quantity",IF(COUNTIF('Portfolio'!$A$9:$A$58,$C695)=0,"Coin missing from the Portfolio tab",IF(AND($D695="Sell",SUM($E695)&gt;SUM($H695)+0.000000000001),"Sale larger than holdings",IF(AND($D695="Fee",SUM($E695)&gt;SUM($H695)+0.000000000001),"Fee larger than holdings",IF(AND(OR($D695="Buy",$D695="Sell"),SUM($F695)&lt;=0),"Missing amount",IF(AND(ISNUMBER($A695),SUM($A695)&lt;MAX($A$4:$A694)),"Date out of chronological order","OK")))))))))</f>
        <v/>
      </c>
    </row>
    <row r="696" spans="1:13" x14ac:dyDescent="0.25">
      <c r="A696" s="21"/>
      <c r="B696" s="13"/>
      <c r="C696" s="13"/>
      <c r="D696" s="13"/>
      <c r="E696" s="22"/>
      <c r="F696" s="14"/>
      <c r="G696" s="14"/>
      <c r="H696" s="16" t="str">
        <f>IF(OR($D696="",$C696=""),"",ROUND(SUMIFS($J$4:$J695,$C$4:$C695,$C696),10))</f>
        <v/>
      </c>
      <c r="I696" s="15" t="str">
        <f>IF(OR($D696="",$C696=""),"",ROUND(SUMIFS($K$4:$K695,$C$4:$C695,$C696),8))</f>
        <v/>
      </c>
      <c r="J696" s="16" t="str">
        <f>IF(OR($D696="",$C696=""),"",IF(OR($D696="Buy",$D696="Reward"),SUM($E696),IF(OR($D696="Sell",$D696="Fee"),-SUM($E696),0)))</f>
        <v/>
      </c>
      <c r="K696" s="17" t="str">
        <f>IF(OR($D696="",$C696=""),"",IF($D696="Sell",IF(SUM($H696)&gt;0,-SUM($I696)*IF(SUM($E696)&gt;SUM($H696),SUM($H696),SUM($E696))/SUM($H696),-SUM($I696)),IF(OR($D696="Buy",$D696="Reward"),SUM($F696)+SUM($G696),0)))</f>
        <v/>
      </c>
      <c r="L696" s="17" t="str">
        <f>IF(OR($C696="",$D696&lt;&gt;"Sell"),"",IF(SUM($H696)&gt;0,SUM($F696)-SUM($G696)-SUM($I696)*IF(SUM($E696)&gt;SUM($H696),SUM($H696),SUM($E696))/SUM($H696),""))</f>
        <v/>
      </c>
      <c r="M696" s="20" t="str">
        <f>IF($D696="","",IF($C696="","Missing coin",IF(AND($D696&lt;&gt;"Buy",$D696&lt;&gt;"Sell",$D696&lt;&gt;"Fee",$D696&lt;&gt;"Reward",$D696&lt;&gt;"Transfer"),"Unknown type",IF(SUM($E696)&lt;=0,"Missing quantity",IF(COUNTIF('Portfolio'!$A$9:$A$58,$C696)=0,"Coin missing from the Portfolio tab",IF(AND($D696="Sell",SUM($E696)&gt;SUM($H696)+0.000000000001),"Sale larger than holdings",IF(AND($D696="Fee",SUM($E696)&gt;SUM($H696)+0.000000000001),"Fee larger than holdings",IF(AND(OR($D696="Buy",$D696="Sell"),SUM($F696)&lt;=0),"Missing amount",IF(AND(ISNUMBER($A696),SUM($A696)&lt;MAX($A$4:$A695)),"Date out of chronological order","OK")))))))))</f>
        <v/>
      </c>
    </row>
    <row r="697" spans="1:13" x14ac:dyDescent="0.25">
      <c r="A697" s="21"/>
      <c r="B697" s="13"/>
      <c r="C697" s="13"/>
      <c r="D697" s="13"/>
      <c r="E697" s="22"/>
      <c r="F697" s="14"/>
      <c r="G697" s="14"/>
      <c r="H697" s="16" t="str">
        <f>IF(OR($D697="",$C697=""),"",ROUND(SUMIFS($J$4:$J696,$C$4:$C696,$C697),10))</f>
        <v/>
      </c>
      <c r="I697" s="15" t="str">
        <f>IF(OR($D697="",$C697=""),"",ROUND(SUMIFS($K$4:$K696,$C$4:$C696,$C697),8))</f>
        <v/>
      </c>
      <c r="J697" s="16" t="str">
        <f>IF(OR($D697="",$C697=""),"",IF(OR($D697="Buy",$D697="Reward"),SUM($E697),IF(OR($D697="Sell",$D697="Fee"),-SUM($E697),0)))</f>
        <v/>
      </c>
      <c r="K697" s="17" t="str">
        <f>IF(OR($D697="",$C697=""),"",IF($D697="Sell",IF(SUM($H697)&gt;0,-SUM($I697)*IF(SUM($E697)&gt;SUM($H697),SUM($H697),SUM($E697))/SUM($H697),-SUM($I697)),IF(OR($D697="Buy",$D697="Reward"),SUM($F697)+SUM($G697),0)))</f>
        <v/>
      </c>
      <c r="L697" s="17" t="str">
        <f>IF(OR($C697="",$D697&lt;&gt;"Sell"),"",IF(SUM($H697)&gt;0,SUM($F697)-SUM($G697)-SUM($I697)*IF(SUM($E697)&gt;SUM($H697),SUM($H697),SUM($E697))/SUM($H697),""))</f>
        <v/>
      </c>
      <c r="M697" s="20" t="str">
        <f>IF($D697="","",IF($C697="","Missing coin",IF(AND($D697&lt;&gt;"Buy",$D697&lt;&gt;"Sell",$D697&lt;&gt;"Fee",$D697&lt;&gt;"Reward",$D697&lt;&gt;"Transfer"),"Unknown type",IF(SUM($E697)&lt;=0,"Missing quantity",IF(COUNTIF('Portfolio'!$A$9:$A$58,$C697)=0,"Coin missing from the Portfolio tab",IF(AND($D697="Sell",SUM($E697)&gt;SUM($H697)+0.000000000001),"Sale larger than holdings",IF(AND($D697="Fee",SUM($E697)&gt;SUM($H697)+0.000000000001),"Fee larger than holdings",IF(AND(OR($D697="Buy",$D697="Sell"),SUM($F697)&lt;=0),"Missing amount",IF(AND(ISNUMBER($A697),SUM($A697)&lt;MAX($A$4:$A696)),"Date out of chronological order","OK")))))))))</f>
        <v/>
      </c>
    </row>
    <row r="698" spans="1:13" x14ac:dyDescent="0.25">
      <c r="A698" s="21"/>
      <c r="B698" s="13"/>
      <c r="C698" s="13"/>
      <c r="D698" s="13"/>
      <c r="E698" s="22"/>
      <c r="F698" s="14"/>
      <c r="G698" s="14"/>
      <c r="H698" s="16" t="str">
        <f>IF(OR($D698="",$C698=""),"",ROUND(SUMIFS($J$4:$J697,$C$4:$C697,$C698),10))</f>
        <v/>
      </c>
      <c r="I698" s="15" t="str">
        <f>IF(OR($D698="",$C698=""),"",ROUND(SUMIFS($K$4:$K697,$C$4:$C697,$C698),8))</f>
        <v/>
      </c>
      <c r="J698" s="16" t="str">
        <f>IF(OR($D698="",$C698=""),"",IF(OR($D698="Buy",$D698="Reward"),SUM($E698),IF(OR($D698="Sell",$D698="Fee"),-SUM($E698),0)))</f>
        <v/>
      </c>
      <c r="K698" s="17" t="str">
        <f>IF(OR($D698="",$C698=""),"",IF($D698="Sell",IF(SUM($H698)&gt;0,-SUM($I698)*IF(SUM($E698)&gt;SUM($H698),SUM($H698),SUM($E698))/SUM($H698),-SUM($I698)),IF(OR($D698="Buy",$D698="Reward"),SUM($F698)+SUM($G698),0)))</f>
        <v/>
      </c>
      <c r="L698" s="17" t="str">
        <f>IF(OR($C698="",$D698&lt;&gt;"Sell"),"",IF(SUM($H698)&gt;0,SUM($F698)-SUM($G698)-SUM($I698)*IF(SUM($E698)&gt;SUM($H698),SUM($H698),SUM($E698))/SUM($H698),""))</f>
        <v/>
      </c>
      <c r="M698" s="20" t="str">
        <f>IF($D698="","",IF($C698="","Missing coin",IF(AND($D698&lt;&gt;"Buy",$D698&lt;&gt;"Sell",$D698&lt;&gt;"Fee",$D698&lt;&gt;"Reward",$D698&lt;&gt;"Transfer"),"Unknown type",IF(SUM($E698)&lt;=0,"Missing quantity",IF(COUNTIF('Portfolio'!$A$9:$A$58,$C698)=0,"Coin missing from the Portfolio tab",IF(AND($D698="Sell",SUM($E698)&gt;SUM($H698)+0.000000000001),"Sale larger than holdings",IF(AND($D698="Fee",SUM($E698)&gt;SUM($H698)+0.000000000001),"Fee larger than holdings",IF(AND(OR($D698="Buy",$D698="Sell"),SUM($F698)&lt;=0),"Missing amount",IF(AND(ISNUMBER($A698),SUM($A698)&lt;MAX($A$4:$A697)),"Date out of chronological order","OK")))))))))</f>
        <v/>
      </c>
    </row>
    <row r="699" spans="1:13" x14ac:dyDescent="0.25">
      <c r="A699" s="21"/>
      <c r="B699" s="13"/>
      <c r="C699" s="13"/>
      <c r="D699" s="13"/>
      <c r="E699" s="22"/>
      <c r="F699" s="14"/>
      <c r="G699" s="14"/>
      <c r="H699" s="16" t="str">
        <f>IF(OR($D699="",$C699=""),"",ROUND(SUMIFS($J$4:$J698,$C$4:$C698,$C699),10))</f>
        <v/>
      </c>
      <c r="I699" s="15" t="str">
        <f>IF(OR($D699="",$C699=""),"",ROUND(SUMIFS($K$4:$K698,$C$4:$C698,$C699),8))</f>
        <v/>
      </c>
      <c r="J699" s="16" t="str">
        <f>IF(OR($D699="",$C699=""),"",IF(OR($D699="Buy",$D699="Reward"),SUM($E699),IF(OR($D699="Sell",$D699="Fee"),-SUM($E699),0)))</f>
        <v/>
      </c>
      <c r="K699" s="17" t="str">
        <f>IF(OR($D699="",$C699=""),"",IF($D699="Sell",IF(SUM($H699)&gt;0,-SUM($I699)*IF(SUM($E699)&gt;SUM($H699),SUM($H699),SUM($E699))/SUM($H699),-SUM($I699)),IF(OR($D699="Buy",$D699="Reward"),SUM($F699)+SUM($G699),0)))</f>
        <v/>
      </c>
      <c r="L699" s="17" t="str">
        <f>IF(OR($C699="",$D699&lt;&gt;"Sell"),"",IF(SUM($H699)&gt;0,SUM($F699)-SUM($G699)-SUM($I699)*IF(SUM($E699)&gt;SUM($H699),SUM($H699),SUM($E699))/SUM($H699),""))</f>
        <v/>
      </c>
      <c r="M699" s="20" t="str">
        <f>IF($D699="","",IF($C699="","Missing coin",IF(AND($D699&lt;&gt;"Buy",$D699&lt;&gt;"Sell",$D699&lt;&gt;"Fee",$D699&lt;&gt;"Reward",$D699&lt;&gt;"Transfer"),"Unknown type",IF(SUM($E699)&lt;=0,"Missing quantity",IF(COUNTIF('Portfolio'!$A$9:$A$58,$C699)=0,"Coin missing from the Portfolio tab",IF(AND($D699="Sell",SUM($E699)&gt;SUM($H699)+0.000000000001),"Sale larger than holdings",IF(AND($D699="Fee",SUM($E699)&gt;SUM($H699)+0.000000000001),"Fee larger than holdings",IF(AND(OR($D699="Buy",$D699="Sell"),SUM($F699)&lt;=0),"Missing amount",IF(AND(ISNUMBER($A699),SUM($A699)&lt;MAX($A$4:$A698)),"Date out of chronological order","OK")))))))))</f>
        <v/>
      </c>
    </row>
    <row r="700" spans="1:13" x14ac:dyDescent="0.25">
      <c r="A700" s="21"/>
      <c r="B700" s="13"/>
      <c r="C700" s="13"/>
      <c r="D700" s="13"/>
      <c r="E700" s="22"/>
      <c r="F700" s="14"/>
      <c r="G700" s="14"/>
      <c r="H700" s="16" t="str">
        <f>IF(OR($D700="",$C700=""),"",ROUND(SUMIFS($J$4:$J699,$C$4:$C699,$C700),10))</f>
        <v/>
      </c>
      <c r="I700" s="15" t="str">
        <f>IF(OR($D700="",$C700=""),"",ROUND(SUMIFS($K$4:$K699,$C$4:$C699,$C700),8))</f>
        <v/>
      </c>
      <c r="J700" s="16" t="str">
        <f>IF(OR($D700="",$C700=""),"",IF(OR($D700="Buy",$D700="Reward"),SUM($E700),IF(OR($D700="Sell",$D700="Fee"),-SUM($E700),0)))</f>
        <v/>
      </c>
      <c r="K700" s="17" t="str">
        <f>IF(OR($D700="",$C700=""),"",IF($D700="Sell",IF(SUM($H700)&gt;0,-SUM($I700)*IF(SUM($E700)&gt;SUM($H700),SUM($H700),SUM($E700))/SUM($H700),-SUM($I700)),IF(OR($D700="Buy",$D700="Reward"),SUM($F700)+SUM($G700),0)))</f>
        <v/>
      </c>
      <c r="L700" s="17" t="str">
        <f>IF(OR($C700="",$D700&lt;&gt;"Sell"),"",IF(SUM($H700)&gt;0,SUM($F700)-SUM($G700)-SUM($I700)*IF(SUM($E700)&gt;SUM($H700),SUM($H700),SUM($E700))/SUM($H700),""))</f>
        <v/>
      </c>
      <c r="M700" s="20" t="str">
        <f>IF($D700="","",IF($C700="","Missing coin",IF(AND($D700&lt;&gt;"Buy",$D700&lt;&gt;"Sell",$D700&lt;&gt;"Fee",$D700&lt;&gt;"Reward",$D700&lt;&gt;"Transfer"),"Unknown type",IF(SUM($E700)&lt;=0,"Missing quantity",IF(COUNTIF('Portfolio'!$A$9:$A$58,$C700)=0,"Coin missing from the Portfolio tab",IF(AND($D700="Sell",SUM($E700)&gt;SUM($H700)+0.000000000001),"Sale larger than holdings",IF(AND($D700="Fee",SUM($E700)&gt;SUM($H700)+0.000000000001),"Fee larger than holdings",IF(AND(OR($D700="Buy",$D700="Sell"),SUM($F700)&lt;=0),"Missing amount",IF(AND(ISNUMBER($A700),SUM($A700)&lt;MAX($A$4:$A699)),"Date out of chronological order","OK")))))))))</f>
        <v/>
      </c>
    </row>
    <row r="701" spans="1:13" x14ac:dyDescent="0.25">
      <c r="A701" s="21"/>
      <c r="B701" s="13"/>
      <c r="C701" s="13"/>
      <c r="D701" s="13"/>
      <c r="E701" s="22"/>
      <c r="F701" s="14"/>
      <c r="G701" s="14"/>
      <c r="H701" s="16" t="str">
        <f>IF(OR($D701="",$C701=""),"",ROUND(SUMIFS($J$4:$J700,$C$4:$C700,$C701),10))</f>
        <v/>
      </c>
      <c r="I701" s="15" t="str">
        <f>IF(OR($D701="",$C701=""),"",ROUND(SUMIFS($K$4:$K700,$C$4:$C700,$C701),8))</f>
        <v/>
      </c>
      <c r="J701" s="16" t="str">
        <f>IF(OR($D701="",$C701=""),"",IF(OR($D701="Buy",$D701="Reward"),SUM($E701),IF(OR($D701="Sell",$D701="Fee"),-SUM($E701),0)))</f>
        <v/>
      </c>
      <c r="K701" s="17" t="str">
        <f>IF(OR($D701="",$C701=""),"",IF($D701="Sell",IF(SUM($H701)&gt;0,-SUM($I701)*IF(SUM($E701)&gt;SUM($H701),SUM($H701),SUM($E701))/SUM($H701),-SUM($I701)),IF(OR($D701="Buy",$D701="Reward"),SUM($F701)+SUM($G701),0)))</f>
        <v/>
      </c>
      <c r="L701" s="17" t="str">
        <f>IF(OR($C701="",$D701&lt;&gt;"Sell"),"",IF(SUM($H701)&gt;0,SUM($F701)-SUM($G701)-SUM($I701)*IF(SUM($E701)&gt;SUM($H701),SUM($H701),SUM($E701))/SUM($H701),""))</f>
        <v/>
      </c>
      <c r="M701" s="20" t="str">
        <f>IF($D701="","",IF($C701="","Missing coin",IF(AND($D701&lt;&gt;"Buy",$D701&lt;&gt;"Sell",$D701&lt;&gt;"Fee",$D701&lt;&gt;"Reward",$D701&lt;&gt;"Transfer"),"Unknown type",IF(SUM($E701)&lt;=0,"Missing quantity",IF(COUNTIF('Portfolio'!$A$9:$A$58,$C701)=0,"Coin missing from the Portfolio tab",IF(AND($D701="Sell",SUM($E701)&gt;SUM($H701)+0.000000000001),"Sale larger than holdings",IF(AND($D701="Fee",SUM($E701)&gt;SUM($H701)+0.000000000001),"Fee larger than holdings",IF(AND(OR($D701="Buy",$D701="Sell"),SUM($F701)&lt;=0),"Missing amount",IF(AND(ISNUMBER($A701),SUM($A701)&lt;MAX($A$4:$A700)),"Date out of chronological order","OK")))))))))</f>
        <v/>
      </c>
    </row>
    <row r="702" spans="1:13" x14ac:dyDescent="0.25">
      <c r="A702" s="21"/>
      <c r="B702" s="13"/>
      <c r="C702" s="13"/>
      <c r="D702" s="13"/>
      <c r="E702" s="22"/>
      <c r="F702" s="14"/>
      <c r="G702" s="14"/>
      <c r="H702" s="16" t="str">
        <f>IF(OR($D702="",$C702=""),"",ROUND(SUMIFS($J$4:$J701,$C$4:$C701,$C702),10))</f>
        <v/>
      </c>
      <c r="I702" s="15" t="str">
        <f>IF(OR($D702="",$C702=""),"",ROUND(SUMIFS($K$4:$K701,$C$4:$C701,$C702),8))</f>
        <v/>
      </c>
      <c r="J702" s="16" t="str">
        <f>IF(OR($D702="",$C702=""),"",IF(OR($D702="Buy",$D702="Reward"),SUM($E702),IF(OR($D702="Sell",$D702="Fee"),-SUM($E702),0)))</f>
        <v/>
      </c>
      <c r="K702" s="17" t="str">
        <f>IF(OR($D702="",$C702=""),"",IF($D702="Sell",IF(SUM($H702)&gt;0,-SUM($I702)*IF(SUM($E702)&gt;SUM($H702),SUM($H702),SUM($E702))/SUM($H702),-SUM($I702)),IF(OR($D702="Buy",$D702="Reward"),SUM($F702)+SUM($G702),0)))</f>
        <v/>
      </c>
      <c r="L702" s="17" t="str">
        <f>IF(OR($C702="",$D702&lt;&gt;"Sell"),"",IF(SUM($H702)&gt;0,SUM($F702)-SUM($G702)-SUM($I702)*IF(SUM($E702)&gt;SUM($H702),SUM($H702),SUM($E702))/SUM($H702),""))</f>
        <v/>
      </c>
      <c r="M702" s="20" t="str">
        <f>IF($D702="","",IF($C702="","Missing coin",IF(AND($D702&lt;&gt;"Buy",$D702&lt;&gt;"Sell",$D702&lt;&gt;"Fee",$D702&lt;&gt;"Reward",$D702&lt;&gt;"Transfer"),"Unknown type",IF(SUM($E702)&lt;=0,"Missing quantity",IF(COUNTIF('Portfolio'!$A$9:$A$58,$C702)=0,"Coin missing from the Portfolio tab",IF(AND($D702="Sell",SUM($E702)&gt;SUM($H702)+0.000000000001),"Sale larger than holdings",IF(AND($D702="Fee",SUM($E702)&gt;SUM($H702)+0.000000000001),"Fee larger than holdings",IF(AND(OR($D702="Buy",$D702="Sell"),SUM($F702)&lt;=0),"Missing amount",IF(AND(ISNUMBER($A702),SUM($A702)&lt;MAX($A$4:$A701)),"Date out of chronological order","OK")))))))))</f>
        <v/>
      </c>
    </row>
    <row r="703" spans="1:13" x14ac:dyDescent="0.25">
      <c r="A703" s="21"/>
      <c r="B703" s="13"/>
      <c r="C703" s="13"/>
      <c r="D703" s="13"/>
      <c r="E703" s="22"/>
      <c r="F703" s="14"/>
      <c r="G703" s="14"/>
      <c r="H703" s="16" t="str">
        <f>IF(OR($D703="",$C703=""),"",ROUND(SUMIFS($J$4:$J702,$C$4:$C702,$C703),10))</f>
        <v/>
      </c>
      <c r="I703" s="15" t="str">
        <f>IF(OR($D703="",$C703=""),"",ROUND(SUMIFS($K$4:$K702,$C$4:$C702,$C703),8))</f>
        <v/>
      </c>
      <c r="J703" s="16" t="str">
        <f>IF(OR($D703="",$C703=""),"",IF(OR($D703="Buy",$D703="Reward"),SUM($E703),IF(OR($D703="Sell",$D703="Fee"),-SUM($E703),0)))</f>
        <v/>
      </c>
      <c r="K703" s="17" t="str">
        <f>IF(OR($D703="",$C703=""),"",IF($D703="Sell",IF(SUM($H703)&gt;0,-SUM($I703)*IF(SUM($E703)&gt;SUM($H703),SUM($H703),SUM($E703))/SUM($H703),-SUM($I703)),IF(OR($D703="Buy",$D703="Reward"),SUM($F703)+SUM($G703),0)))</f>
        <v/>
      </c>
      <c r="L703" s="17" t="str">
        <f>IF(OR($C703="",$D703&lt;&gt;"Sell"),"",IF(SUM($H703)&gt;0,SUM($F703)-SUM($G703)-SUM($I703)*IF(SUM($E703)&gt;SUM($H703),SUM($H703),SUM($E703))/SUM($H703),""))</f>
        <v/>
      </c>
      <c r="M703" s="20" t="str">
        <f>IF($D703="","",IF($C703="","Missing coin",IF(AND($D703&lt;&gt;"Buy",$D703&lt;&gt;"Sell",$D703&lt;&gt;"Fee",$D703&lt;&gt;"Reward",$D703&lt;&gt;"Transfer"),"Unknown type",IF(SUM($E703)&lt;=0,"Missing quantity",IF(COUNTIF('Portfolio'!$A$9:$A$58,$C703)=0,"Coin missing from the Portfolio tab",IF(AND($D703="Sell",SUM($E703)&gt;SUM($H703)+0.000000000001),"Sale larger than holdings",IF(AND($D703="Fee",SUM($E703)&gt;SUM($H703)+0.000000000001),"Fee larger than holdings",IF(AND(OR($D703="Buy",$D703="Sell"),SUM($F703)&lt;=0),"Missing amount",IF(AND(ISNUMBER($A703),SUM($A703)&lt;MAX($A$4:$A702)),"Date out of chronological order","OK")))))))))</f>
        <v/>
      </c>
    </row>
    <row r="704" spans="1:13" x14ac:dyDescent="0.25">
      <c r="A704" s="21"/>
      <c r="B704" s="13"/>
      <c r="C704" s="13"/>
      <c r="D704" s="13"/>
      <c r="E704" s="22"/>
      <c r="F704" s="14"/>
      <c r="G704" s="14"/>
      <c r="H704" s="16" t="str">
        <f>IF(OR($D704="",$C704=""),"",ROUND(SUMIFS($J$4:$J703,$C$4:$C703,$C704),10))</f>
        <v/>
      </c>
      <c r="I704" s="15" t="str">
        <f>IF(OR($D704="",$C704=""),"",ROUND(SUMIFS($K$4:$K703,$C$4:$C703,$C704),8))</f>
        <v/>
      </c>
      <c r="J704" s="16" t="str">
        <f>IF(OR($D704="",$C704=""),"",IF(OR($D704="Buy",$D704="Reward"),SUM($E704),IF(OR($D704="Sell",$D704="Fee"),-SUM($E704),0)))</f>
        <v/>
      </c>
      <c r="K704" s="17" t="str">
        <f>IF(OR($D704="",$C704=""),"",IF($D704="Sell",IF(SUM($H704)&gt;0,-SUM($I704)*IF(SUM($E704)&gt;SUM($H704),SUM($H704),SUM($E704))/SUM($H704),-SUM($I704)),IF(OR($D704="Buy",$D704="Reward"),SUM($F704)+SUM($G704),0)))</f>
        <v/>
      </c>
      <c r="L704" s="17" t="str">
        <f>IF(OR($C704="",$D704&lt;&gt;"Sell"),"",IF(SUM($H704)&gt;0,SUM($F704)-SUM($G704)-SUM($I704)*IF(SUM($E704)&gt;SUM($H704),SUM($H704),SUM($E704))/SUM($H704),""))</f>
        <v/>
      </c>
      <c r="M704" s="20" t="str">
        <f>IF($D704="","",IF($C704="","Missing coin",IF(AND($D704&lt;&gt;"Buy",$D704&lt;&gt;"Sell",$D704&lt;&gt;"Fee",$D704&lt;&gt;"Reward",$D704&lt;&gt;"Transfer"),"Unknown type",IF(SUM($E704)&lt;=0,"Missing quantity",IF(COUNTIF('Portfolio'!$A$9:$A$58,$C704)=0,"Coin missing from the Portfolio tab",IF(AND($D704="Sell",SUM($E704)&gt;SUM($H704)+0.000000000001),"Sale larger than holdings",IF(AND($D704="Fee",SUM($E704)&gt;SUM($H704)+0.000000000001),"Fee larger than holdings",IF(AND(OR($D704="Buy",$D704="Sell"),SUM($F704)&lt;=0),"Missing amount",IF(AND(ISNUMBER($A704),SUM($A704)&lt;MAX($A$4:$A703)),"Date out of chronological order","OK")))))))))</f>
        <v/>
      </c>
    </row>
    <row r="705" spans="1:13" x14ac:dyDescent="0.25">
      <c r="A705" s="21"/>
      <c r="B705" s="13"/>
      <c r="C705" s="13"/>
      <c r="D705" s="13"/>
      <c r="E705" s="22"/>
      <c r="F705" s="14"/>
      <c r="G705" s="14"/>
      <c r="H705" s="16" t="str">
        <f>IF(OR($D705="",$C705=""),"",ROUND(SUMIFS($J$4:$J704,$C$4:$C704,$C705),10))</f>
        <v/>
      </c>
      <c r="I705" s="15" t="str">
        <f>IF(OR($D705="",$C705=""),"",ROUND(SUMIFS($K$4:$K704,$C$4:$C704,$C705),8))</f>
        <v/>
      </c>
      <c r="J705" s="16" t="str">
        <f>IF(OR($D705="",$C705=""),"",IF(OR($D705="Buy",$D705="Reward"),SUM($E705),IF(OR($D705="Sell",$D705="Fee"),-SUM($E705),0)))</f>
        <v/>
      </c>
      <c r="K705" s="17" t="str">
        <f>IF(OR($D705="",$C705=""),"",IF($D705="Sell",IF(SUM($H705)&gt;0,-SUM($I705)*IF(SUM($E705)&gt;SUM($H705),SUM($H705),SUM($E705))/SUM($H705),-SUM($I705)),IF(OR($D705="Buy",$D705="Reward"),SUM($F705)+SUM($G705),0)))</f>
        <v/>
      </c>
      <c r="L705" s="17" t="str">
        <f>IF(OR($C705="",$D705&lt;&gt;"Sell"),"",IF(SUM($H705)&gt;0,SUM($F705)-SUM($G705)-SUM($I705)*IF(SUM($E705)&gt;SUM($H705),SUM($H705),SUM($E705))/SUM($H705),""))</f>
        <v/>
      </c>
      <c r="M705" s="20" t="str">
        <f>IF($D705="","",IF($C705="","Missing coin",IF(AND($D705&lt;&gt;"Buy",$D705&lt;&gt;"Sell",$D705&lt;&gt;"Fee",$D705&lt;&gt;"Reward",$D705&lt;&gt;"Transfer"),"Unknown type",IF(SUM($E705)&lt;=0,"Missing quantity",IF(COUNTIF('Portfolio'!$A$9:$A$58,$C705)=0,"Coin missing from the Portfolio tab",IF(AND($D705="Sell",SUM($E705)&gt;SUM($H705)+0.000000000001),"Sale larger than holdings",IF(AND($D705="Fee",SUM($E705)&gt;SUM($H705)+0.000000000001),"Fee larger than holdings",IF(AND(OR($D705="Buy",$D705="Sell"),SUM($F705)&lt;=0),"Missing amount",IF(AND(ISNUMBER($A705),SUM($A705)&lt;MAX($A$4:$A704)),"Date out of chronological order","OK")))))))))</f>
        <v/>
      </c>
    </row>
    <row r="706" spans="1:13" x14ac:dyDescent="0.25">
      <c r="A706" s="21"/>
      <c r="B706" s="13"/>
      <c r="C706" s="13"/>
      <c r="D706" s="13"/>
      <c r="E706" s="22"/>
      <c r="F706" s="14"/>
      <c r="G706" s="14"/>
      <c r="H706" s="16" t="str">
        <f>IF(OR($D706="",$C706=""),"",ROUND(SUMIFS($J$4:$J705,$C$4:$C705,$C706),10))</f>
        <v/>
      </c>
      <c r="I706" s="15" t="str">
        <f>IF(OR($D706="",$C706=""),"",ROUND(SUMIFS($K$4:$K705,$C$4:$C705,$C706),8))</f>
        <v/>
      </c>
      <c r="J706" s="16" t="str">
        <f>IF(OR($D706="",$C706=""),"",IF(OR($D706="Buy",$D706="Reward"),SUM($E706),IF(OR($D706="Sell",$D706="Fee"),-SUM($E706),0)))</f>
        <v/>
      </c>
      <c r="K706" s="17" t="str">
        <f>IF(OR($D706="",$C706=""),"",IF($D706="Sell",IF(SUM($H706)&gt;0,-SUM($I706)*IF(SUM($E706)&gt;SUM($H706),SUM($H706),SUM($E706))/SUM($H706),-SUM($I706)),IF(OR($D706="Buy",$D706="Reward"),SUM($F706)+SUM($G706),0)))</f>
        <v/>
      </c>
      <c r="L706" s="17" t="str">
        <f>IF(OR($C706="",$D706&lt;&gt;"Sell"),"",IF(SUM($H706)&gt;0,SUM($F706)-SUM($G706)-SUM($I706)*IF(SUM($E706)&gt;SUM($H706),SUM($H706),SUM($E706))/SUM($H706),""))</f>
        <v/>
      </c>
      <c r="M706" s="20" t="str">
        <f>IF($D706="","",IF($C706="","Missing coin",IF(AND($D706&lt;&gt;"Buy",$D706&lt;&gt;"Sell",$D706&lt;&gt;"Fee",$D706&lt;&gt;"Reward",$D706&lt;&gt;"Transfer"),"Unknown type",IF(SUM($E706)&lt;=0,"Missing quantity",IF(COUNTIF('Portfolio'!$A$9:$A$58,$C706)=0,"Coin missing from the Portfolio tab",IF(AND($D706="Sell",SUM($E706)&gt;SUM($H706)+0.000000000001),"Sale larger than holdings",IF(AND($D706="Fee",SUM($E706)&gt;SUM($H706)+0.000000000001),"Fee larger than holdings",IF(AND(OR($D706="Buy",$D706="Sell"),SUM($F706)&lt;=0),"Missing amount",IF(AND(ISNUMBER($A706),SUM($A706)&lt;MAX($A$4:$A705)),"Date out of chronological order","OK")))))))))</f>
        <v/>
      </c>
    </row>
    <row r="707" spans="1:13" x14ac:dyDescent="0.25">
      <c r="A707" s="21"/>
      <c r="B707" s="13"/>
      <c r="C707" s="13"/>
      <c r="D707" s="13"/>
      <c r="E707" s="22"/>
      <c r="F707" s="14"/>
      <c r="G707" s="14"/>
      <c r="H707" s="16" t="str">
        <f>IF(OR($D707="",$C707=""),"",ROUND(SUMIFS($J$4:$J706,$C$4:$C706,$C707),10))</f>
        <v/>
      </c>
      <c r="I707" s="15" t="str">
        <f>IF(OR($D707="",$C707=""),"",ROUND(SUMIFS($K$4:$K706,$C$4:$C706,$C707),8))</f>
        <v/>
      </c>
      <c r="J707" s="16" t="str">
        <f>IF(OR($D707="",$C707=""),"",IF(OR($D707="Buy",$D707="Reward"),SUM($E707),IF(OR($D707="Sell",$D707="Fee"),-SUM($E707),0)))</f>
        <v/>
      </c>
      <c r="K707" s="17" t="str">
        <f>IF(OR($D707="",$C707=""),"",IF($D707="Sell",IF(SUM($H707)&gt;0,-SUM($I707)*IF(SUM($E707)&gt;SUM($H707),SUM($H707),SUM($E707))/SUM($H707),-SUM($I707)),IF(OR($D707="Buy",$D707="Reward"),SUM($F707)+SUM($G707),0)))</f>
        <v/>
      </c>
      <c r="L707" s="17" t="str">
        <f>IF(OR($C707="",$D707&lt;&gt;"Sell"),"",IF(SUM($H707)&gt;0,SUM($F707)-SUM($G707)-SUM($I707)*IF(SUM($E707)&gt;SUM($H707),SUM($H707),SUM($E707))/SUM($H707),""))</f>
        <v/>
      </c>
      <c r="M707" s="20" t="str">
        <f>IF($D707="","",IF($C707="","Missing coin",IF(AND($D707&lt;&gt;"Buy",$D707&lt;&gt;"Sell",$D707&lt;&gt;"Fee",$D707&lt;&gt;"Reward",$D707&lt;&gt;"Transfer"),"Unknown type",IF(SUM($E707)&lt;=0,"Missing quantity",IF(COUNTIF('Portfolio'!$A$9:$A$58,$C707)=0,"Coin missing from the Portfolio tab",IF(AND($D707="Sell",SUM($E707)&gt;SUM($H707)+0.000000000001),"Sale larger than holdings",IF(AND($D707="Fee",SUM($E707)&gt;SUM($H707)+0.000000000001),"Fee larger than holdings",IF(AND(OR($D707="Buy",$D707="Sell"),SUM($F707)&lt;=0),"Missing amount",IF(AND(ISNUMBER($A707),SUM($A707)&lt;MAX($A$4:$A706)),"Date out of chronological order","OK")))))))))</f>
        <v/>
      </c>
    </row>
    <row r="708" spans="1:13" x14ac:dyDescent="0.25">
      <c r="A708" s="21"/>
      <c r="B708" s="13"/>
      <c r="C708" s="13"/>
      <c r="D708" s="13"/>
      <c r="E708" s="22"/>
      <c r="F708" s="14"/>
      <c r="G708" s="14"/>
      <c r="H708" s="16" t="str">
        <f>IF(OR($D708="",$C708=""),"",ROUND(SUMIFS($J$4:$J707,$C$4:$C707,$C708),10))</f>
        <v/>
      </c>
      <c r="I708" s="15" t="str">
        <f>IF(OR($D708="",$C708=""),"",ROUND(SUMIFS($K$4:$K707,$C$4:$C707,$C708),8))</f>
        <v/>
      </c>
      <c r="J708" s="16" t="str">
        <f>IF(OR($D708="",$C708=""),"",IF(OR($D708="Buy",$D708="Reward"),SUM($E708),IF(OR($D708="Sell",$D708="Fee"),-SUM($E708),0)))</f>
        <v/>
      </c>
      <c r="K708" s="17" t="str">
        <f>IF(OR($D708="",$C708=""),"",IF($D708="Sell",IF(SUM($H708)&gt;0,-SUM($I708)*IF(SUM($E708)&gt;SUM($H708),SUM($H708),SUM($E708))/SUM($H708),-SUM($I708)),IF(OR($D708="Buy",$D708="Reward"),SUM($F708)+SUM($G708),0)))</f>
        <v/>
      </c>
      <c r="L708" s="17" t="str">
        <f>IF(OR($C708="",$D708&lt;&gt;"Sell"),"",IF(SUM($H708)&gt;0,SUM($F708)-SUM($G708)-SUM($I708)*IF(SUM($E708)&gt;SUM($H708),SUM($H708),SUM($E708))/SUM($H708),""))</f>
        <v/>
      </c>
      <c r="M708" s="20" t="str">
        <f>IF($D708="","",IF($C708="","Missing coin",IF(AND($D708&lt;&gt;"Buy",$D708&lt;&gt;"Sell",$D708&lt;&gt;"Fee",$D708&lt;&gt;"Reward",$D708&lt;&gt;"Transfer"),"Unknown type",IF(SUM($E708)&lt;=0,"Missing quantity",IF(COUNTIF('Portfolio'!$A$9:$A$58,$C708)=0,"Coin missing from the Portfolio tab",IF(AND($D708="Sell",SUM($E708)&gt;SUM($H708)+0.000000000001),"Sale larger than holdings",IF(AND($D708="Fee",SUM($E708)&gt;SUM($H708)+0.000000000001),"Fee larger than holdings",IF(AND(OR($D708="Buy",$D708="Sell"),SUM($F708)&lt;=0),"Missing amount",IF(AND(ISNUMBER($A708),SUM($A708)&lt;MAX($A$4:$A707)),"Date out of chronological order","OK")))))))))</f>
        <v/>
      </c>
    </row>
    <row r="709" spans="1:13" x14ac:dyDescent="0.25">
      <c r="A709" s="21"/>
      <c r="B709" s="13"/>
      <c r="C709" s="13"/>
      <c r="D709" s="13"/>
      <c r="E709" s="22"/>
      <c r="F709" s="14"/>
      <c r="G709" s="14"/>
      <c r="H709" s="16" t="str">
        <f>IF(OR($D709="",$C709=""),"",ROUND(SUMIFS($J$4:$J708,$C$4:$C708,$C709),10))</f>
        <v/>
      </c>
      <c r="I709" s="15" t="str">
        <f>IF(OR($D709="",$C709=""),"",ROUND(SUMIFS($K$4:$K708,$C$4:$C708,$C709),8))</f>
        <v/>
      </c>
      <c r="J709" s="16" t="str">
        <f>IF(OR($D709="",$C709=""),"",IF(OR($D709="Buy",$D709="Reward"),SUM($E709),IF(OR($D709="Sell",$D709="Fee"),-SUM($E709),0)))</f>
        <v/>
      </c>
      <c r="K709" s="17" t="str">
        <f>IF(OR($D709="",$C709=""),"",IF($D709="Sell",IF(SUM($H709)&gt;0,-SUM($I709)*IF(SUM($E709)&gt;SUM($H709),SUM($H709),SUM($E709))/SUM($H709),-SUM($I709)),IF(OR($D709="Buy",$D709="Reward"),SUM($F709)+SUM($G709),0)))</f>
        <v/>
      </c>
      <c r="L709" s="17" t="str">
        <f>IF(OR($C709="",$D709&lt;&gt;"Sell"),"",IF(SUM($H709)&gt;0,SUM($F709)-SUM($G709)-SUM($I709)*IF(SUM($E709)&gt;SUM($H709),SUM($H709),SUM($E709))/SUM($H709),""))</f>
        <v/>
      </c>
      <c r="M709" s="20" t="str">
        <f>IF($D709="","",IF($C709="","Missing coin",IF(AND($D709&lt;&gt;"Buy",$D709&lt;&gt;"Sell",$D709&lt;&gt;"Fee",$D709&lt;&gt;"Reward",$D709&lt;&gt;"Transfer"),"Unknown type",IF(SUM($E709)&lt;=0,"Missing quantity",IF(COUNTIF('Portfolio'!$A$9:$A$58,$C709)=0,"Coin missing from the Portfolio tab",IF(AND($D709="Sell",SUM($E709)&gt;SUM($H709)+0.000000000001),"Sale larger than holdings",IF(AND($D709="Fee",SUM($E709)&gt;SUM($H709)+0.000000000001),"Fee larger than holdings",IF(AND(OR($D709="Buy",$D709="Sell"),SUM($F709)&lt;=0),"Missing amount",IF(AND(ISNUMBER($A709),SUM($A709)&lt;MAX($A$4:$A708)),"Date out of chronological order","OK")))))))))</f>
        <v/>
      </c>
    </row>
    <row r="710" spans="1:13" x14ac:dyDescent="0.25">
      <c r="A710" s="21"/>
      <c r="B710" s="13"/>
      <c r="C710" s="13"/>
      <c r="D710" s="13"/>
      <c r="E710" s="22"/>
      <c r="F710" s="14"/>
      <c r="G710" s="14"/>
      <c r="H710" s="16" t="str">
        <f>IF(OR($D710="",$C710=""),"",ROUND(SUMIFS($J$4:$J709,$C$4:$C709,$C710),10))</f>
        <v/>
      </c>
      <c r="I710" s="15" t="str">
        <f>IF(OR($D710="",$C710=""),"",ROUND(SUMIFS($K$4:$K709,$C$4:$C709,$C710),8))</f>
        <v/>
      </c>
      <c r="J710" s="16" t="str">
        <f>IF(OR($D710="",$C710=""),"",IF(OR($D710="Buy",$D710="Reward"),SUM($E710),IF(OR($D710="Sell",$D710="Fee"),-SUM($E710),0)))</f>
        <v/>
      </c>
      <c r="K710" s="17" t="str">
        <f>IF(OR($D710="",$C710=""),"",IF($D710="Sell",IF(SUM($H710)&gt;0,-SUM($I710)*IF(SUM($E710)&gt;SUM($H710),SUM($H710),SUM($E710))/SUM($H710),-SUM($I710)),IF(OR($D710="Buy",$D710="Reward"),SUM($F710)+SUM($G710),0)))</f>
        <v/>
      </c>
      <c r="L710" s="17" t="str">
        <f>IF(OR($C710="",$D710&lt;&gt;"Sell"),"",IF(SUM($H710)&gt;0,SUM($F710)-SUM($G710)-SUM($I710)*IF(SUM($E710)&gt;SUM($H710),SUM($H710),SUM($E710))/SUM($H710),""))</f>
        <v/>
      </c>
      <c r="M710" s="20" t="str">
        <f>IF($D710="","",IF($C710="","Missing coin",IF(AND($D710&lt;&gt;"Buy",$D710&lt;&gt;"Sell",$D710&lt;&gt;"Fee",$D710&lt;&gt;"Reward",$D710&lt;&gt;"Transfer"),"Unknown type",IF(SUM($E710)&lt;=0,"Missing quantity",IF(COUNTIF('Portfolio'!$A$9:$A$58,$C710)=0,"Coin missing from the Portfolio tab",IF(AND($D710="Sell",SUM($E710)&gt;SUM($H710)+0.000000000001),"Sale larger than holdings",IF(AND($D710="Fee",SUM($E710)&gt;SUM($H710)+0.000000000001),"Fee larger than holdings",IF(AND(OR($D710="Buy",$D710="Sell"),SUM($F710)&lt;=0),"Missing amount",IF(AND(ISNUMBER($A710),SUM($A710)&lt;MAX($A$4:$A709)),"Date out of chronological order","OK")))))))))</f>
        <v/>
      </c>
    </row>
    <row r="711" spans="1:13" x14ac:dyDescent="0.25">
      <c r="A711" s="21"/>
      <c r="B711" s="13"/>
      <c r="C711" s="13"/>
      <c r="D711" s="13"/>
      <c r="E711" s="22"/>
      <c r="F711" s="14"/>
      <c r="G711" s="14"/>
      <c r="H711" s="16" t="str">
        <f>IF(OR($D711="",$C711=""),"",ROUND(SUMIFS($J$4:$J710,$C$4:$C710,$C711),10))</f>
        <v/>
      </c>
      <c r="I711" s="15" t="str">
        <f>IF(OR($D711="",$C711=""),"",ROUND(SUMIFS($K$4:$K710,$C$4:$C710,$C711),8))</f>
        <v/>
      </c>
      <c r="J711" s="16" t="str">
        <f>IF(OR($D711="",$C711=""),"",IF(OR($D711="Buy",$D711="Reward"),SUM($E711),IF(OR($D711="Sell",$D711="Fee"),-SUM($E711),0)))</f>
        <v/>
      </c>
      <c r="K711" s="17" t="str">
        <f>IF(OR($D711="",$C711=""),"",IF($D711="Sell",IF(SUM($H711)&gt;0,-SUM($I711)*IF(SUM($E711)&gt;SUM($H711),SUM($H711),SUM($E711))/SUM($H711),-SUM($I711)),IF(OR($D711="Buy",$D711="Reward"),SUM($F711)+SUM($G711),0)))</f>
        <v/>
      </c>
      <c r="L711" s="17" t="str">
        <f>IF(OR($C711="",$D711&lt;&gt;"Sell"),"",IF(SUM($H711)&gt;0,SUM($F711)-SUM($G711)-SUM($I711)*IF(SUM($E711)&gt;SUM($H711),SUM($H711),SUM($E711))/SUM($H711),""))</f>
        <v/>
      </c>
      <c r="M711" s="20" t="str">
        <f>IF($D711="","",IF($C711="","Missing coin",IF(AND($D711&lt;&gt;"Buy",$D711&lt;&gt;"Sell",$D711&lt;&gt;"Fee",$D711&lt;&gt;"Reward",$D711&lt;&gt;"Transfer"),"Unknown type",IF(SUM($E711)&lt;=0,"Missing quantity",IF(COUNTIF('Portfolio'!$A$9:$A$58,$C711)=0,"Coin missing from the Portfolio tab",IF(AND($D711="Sell",SUM($E711)&gt;SUM($H711)+0.000000000001),"Sale larger than holdings",IF(AND($D711="Fee",SUM($E711)&gt;SUM($H711)+0.000000000001),"Fee larger than holdings",IF(AND(OR($D711="Buy",$D711="Sell"),SUM($F711)&lt;=0),"Missing amount",IF(AND(ISNUMBER($A711),SUM($A711)&lt;MAX($A$4:$A710)),"Date out of chronological order","OK")))))))))</f>
        <v/>
      </c>
    </row>
    <row r="712" spans="1:13" x14ac:dyDescent="0.25">
      <c r="A712" s="21"/>
      <c r="B712" s="13"/>
      <c r="C712" s="13"/>
      <c r="D712" s="13"/>
      <c r="E712" s="22"/>
      <c r="F712" s="14"/>
      <c r="G712" s="14"/>
      <c r="H712" s="16" t="str">
        <f>IF(OR($D712="",$C712=""),"",ROUND(SUMIFS($J$4:$J711,$C$4:$C711,$C712),10))</f>
        <v/>
      </c>
      <c r="I712" s="15" t="str">
        <f>IF(OR($D712="",$C712=""),"",ROUND(SUMIFS($K$4:$K711,$C$4:$C711,$C712),8))</f>
        <v/>
      </c>
      <c r="J712" s="16" t="str">
        <f>IF(OR($D712="",$C712=""),"",IF(OR($D712="Buy",$D712="Reward"),SUM($E712),IF(OR($D712="Sell",$D712="Fee"),-SUM($E712),0)))</f>
        <v/>
      </c>
      <c r="K712" s="17" t="str">
        <f>IF(OR($D712="",$C712=""),"",IF($D712="Sell",IF(SUM($H712)&gt;0,-SUM($I712)*IF(SUM($E712)&gt;SUM($H712),SUM($H712),SUM($E712))/SUM($H712),-SUM($I712)),IF(OR($D712="Buy",$D712="Reward"),SUM($F712)+SUM($G712),0)))</f>
        <v/>
      </c>
      <c r="L712" s="17" t="str">
        <f>IF(OR($C712="",$D712&lt;&gt;"Sell"),"",IF(SUM($H712)&gt;0,SUM($F712)-SUM($G712)-SUM($I712)*IF(SUM($E712)&gt;SUM($H712),SUM($H712),SUM($E712))/SUM($H712),""))</f>
        <v/>
      </c>
      <c r="M712" s="20" t="str">
        <f>IF($D712="","",IF($C712="","Missing coin",IF(AND($D712&lt;&gt;"Buy",$D712&lt;&gt;"Sell",$D712&lt;&gt;"Fee",$D712&lt;&gt;"Reward",$D712&lt;&gt;"Transfer"),"Unknown type",IF(SUM($E712)&lt;=0,"Missing quantity",IF(COUNTIF('Portfolio'!$A$9:$A$58,$C712)=0,"Coin missing from the Portfolio tab",IF(AND($D712="Sell",SUM($E712)&gt;SUM($H712)+0.000000000001),"Sale larger than holdings",IF(AND($D712="Fee",SUM($E712)&gt;SUM($H712)+0.000000000001),"Fee larger than holdings",IF(AND(OR($D712="Buy",$D712="Sell"),SUM($F712)&lt;=0),"Missing amount",IF(AND(ISNUMBER($A712),SUM($A712)&lt;MAX($A$4:$A711)),"Date out of chronological order","OK")))))))))</f>
        <v/>
      </c>
    </row>
    <row r="713" spans="1:13" x14ac:dyDescent="0.25">
      <c r="A713" s="21"/>
      <c r="B713" s="13"/>
      <c r="C713" s="13"/>
      <c r="D713" s="13"/>
      <c r="E713" s="22"/>
      <c r="F713" s="14"/>
      <c r="G713" s="14"/>
      <c r="H713" s="16" t="str">
        <f>IF(OR($D713="",$C713=""),"",ROUND(SUMIFS($J$4:$J712,$C$4:$C712,$C713),10))</f>
        <v/>
      </c>
      <c r="I713" s="15" t="str">
        <f>IF(OR($D713="",$C713=""),"",ROUND(SUMIFS($K$4:$K712,$C$4:$C712,$C713),8))</f>
        <v/>
      </c>
      <c r="J713" s="16" t="str">
        <f>IF(OR($D713="",$C713=""),"",IF(OR($D713="Buy",$D713="Reward"),SUM($E713),IF(OR($D713="Sell",$D713="Fee"),-SUM($E713),0)))</f>
        <v/>
      </c>
      <c r="K713" s="17" t="str">
        <f>IF(OR($D713="",$C713=""),"",IF($D713="Sell",IF(SUM($H713)&gt;0,-SUM($I713)*IF(SUM($E713)&gt;SUM($H713),SUM($H713),SUM($E713))/SUM($H713),-SUM($I713)),IF(OR($D713="Buy",$D713="Reward"),SUM($F713)+SUM($G713),0)))</f>
        <v/>
      </c>
      <c r="L713" s="17" t="str">
        <f>IF(OR($C713="",$D713&lt;&gt;"Sell"),"",IF(SUM($H713)&gt;0,SUM($F713)-SUM($G713)-SUM($I713)*IF(SUM($E713)&gt;SUM($H713),SUM($H713),SUM($E713))/SUM($H713),""))</f>
        <v/>
      </c>
      <c r="M713" s="20" t="str">
        <f>IF($D713="","",IF($C713="","Missing coin",IF(AND($D713&lt;&gt;"Buy",$D713&lt;&gt;"Sell",$D713&lt;&gt;"Fee",$D713&lt;&gt;"Reward",$D713&lt;&gt;"Transfer"),"Unknown type",IF(SUM($E713)&lt;=0,"Missing quantity",IF(COUNTIF('Portfolio'!$A$9:$A$58,$C713)=0,"Coin missing from the Portfolio tab",IF(AND($D713="Sell",SUM($E713)&gt;SUM($H713)+0.000000000001),"Sale larger than holdings",IF(AND($D713="Fee",SUM($E713)&gt;SUM($H713)+0.000000000001),"Fee larger than holdings",IF(AND(OR($D713="Buy",$D713="Sell"),SUM($F713)&lt;=0),"Missing amount",IF(AND(ISNUMBER($A713),SUM($A713)&lt;MAX($A$4:$A712)),"Date out of chronological order","OK")))))))))</f>
        <v/>
      </c>
    </row>
    <row r="714" spans="1:13" x14ac:dyDescent="0.25">
      <c r="A714" s="21"/>
      <c r="B714" s="13"/>
      <c r="C714" s="13"/>
      <c r="D714" s="13"/>
      <c r="E714" s="22"/>
      <c r="F714" s="14"/>
      <c r="G714" s="14"/>
      <c r="H714" s="16" t="str">
        <f>IF(OR($D714="",$C714=""),"",ROUND(SUMIFS($J$4:$J713,$C$4:$C713,$C714),10))</f>
        <v/>
      </c>
      <c r="I714" s="15" t="str">
        <f>IF(OR($D714="",$C714=""),"",ROUND(SUMIFS($K$4:$K713,$C$4:$C713,$C714),8))</f>
        <v/>
      </c>
      <c r="J714" s="16" t="str">
        <f>IF(OR($D714="",$C714=""),"",IF(OR($D714="Buy",$D714="Reward"),SUM($E714),IF(OR($D714="Sell",$D714="Fee"),-SUM($E714),0)))</f>
        <v/>
      </c>
      <c r="K714" s="17" t="str">
        <f>IF(OR($D714="",$C714=""),"",IF($D714="Sell",IF(SUM($H714)&gt;0,-SUM($I714)*IF(SUM($E714)&gt;SUM($H714),SUM($H714),SUM($E714))/SUM($H714),-SUM($I714)),IF(OR($D714="Buy",$D714="Reward"),SUM($F714)+SUM($G714),0)))</f>
        <v/>
      </c>
      <c r="L714" s="17" t="str">
        <f>IF(OR($C714="",$D714&lt;&gt;"Sell"),"",IF(SUM($H714)&gt;0,SUM($F714)-SUM($G714)-SUM($I714)*IF(SUM($E714)&gt;SUM($H714),SUM($H714),SUM($E714))/SUM($H714),""))</f>
        <v/>
      </c>
      <c r="M714" s="20" t="str">
        <f>IF($D714="","",IF($C714="","Missing coin",IF(AND($D714&lt;&gt;"Buy",$D714&lt;&gt;"Sell",$D714&lt;&gt;"Fee",$D714&lt;&gt;"Reward",$D714&lt;&gt;"Transfer"),"Unknown type",IF(SUM($E714)&lt;=0,"Missing quantity",IF(COUNTIF('Portfolio'!$A$9:$A$58,$C714)=0,"Coin missing from the Portfolio tab",IF(AND($D714="Sell",SUM($E714)&gt;SUM($H714)+0.000000000001),"Sale larger than holdings",IF(AND($D714="Fee",SUM($E714)&gt;SUM($H714)+0.000000000001),"Fee larger than holdings",IF(AND(OR($D714="Buy",$D714="Sell"),SUM($F714)&lt;=0),"Missing amount",IF(AND(ISNUMBER($A714),SUM($A714)&lt;MAX($A$4:$A713)),"Date out of chronological order","OK")))))))))</f>
        <v/>
      </c>
    </row>
    <row r="715" spans="1:13" x14ac:dyDescent="0.25">
      <c r="A715" s="21"/>
      <c r="B715" s="13"/>
      <c r="C715" s="13"/>
      <c r="D715" s="13"/>
      <c r="E715" s="22"/>
      <c r="F715" s="14"/>
      <c r="G715" s="14"/>
      <c r="H715" s="16" t="str">
        <f>IF(OR($D715="",$C715=""),"",ROUND(SUMIFS($J$4:$J714,$C$4:$C714,$C715),10))</f>
        <v/>
      </c>
      <c r="I715" s="15" t="str">
        <f>IF(OR($D715="",$C715=""),"",ROUND(SUMIFS($K$4:$K714,$C$4:$C714,$C715),8))</f>
        <v/>
      </c>
      <c r="J715" s="16" t="str">
        <f>IF(OR($D715="",$C715=""),"",IF(OR($D715="Buy",$D715="Reward"),SUM($E715),IF(OR($D715="Sell",$D715="Fee"),-SUM($E715),0)))</f>
        <v/>
      </c>
      <c r="K715" s="17" t="str">
        <f>IF(OR($D715="",$C715=""),"",IF($D715="Sell",IF(SUM($H715)&gt;0,-SUM($I715)*IF(SUM($E715)&gt;SUM($H715),SUM($H715),SUM($E715))/SUM($H715),-SUM($I715)),IF(OR($D715="Buy",$D715="Reward"),SUM($F715)+SUM($G715),0)))</f>
        <v/>
      </c>
      <c r="L715" s="17" t="str">
        <f>IF(OR($C715="",$D715&lt;&gt;"Sell"),"",IF(SUM($H715)&gt;0,SUM($F715)-SUM($G715)-SUM($I715)*IF(SUM($E715)&gt;SUM($H715),SUM($H715),SUM($E715))/SUM($H715),""))</f>
        <v/>
      </c>
      <c r="M715" s="20" t="str">
        <f>IF($D715="","",IF($C715="","Missing coin",IF(AND($D715&lt;&gt;"Buy",$D715&lt;&gt;"Sell",$D715&lt;&gt;"Fee",$D715&lt;&gt;"Reward",$D715&lt;&gt;"Transfer"),"Unknown type",IF(SUM($E715)&lt;=0,"Missing quantity",IF(COUNTIF('Portfolio'!$A$9:$A$58,$C715)=0,"Coin missing from the Portfolio tab",IF(AND($D715="Sell",SUM($E715)&gt;SUM($H715)+0.000000000001),"Sale larger than holdings",IF(AND($D715="Fee",SUM($E715)&gt;SUM($H715)+0.000000000001),"Fee larger than holdings",IF(AND(OR($D715="Buy",$D715="Sell"),SUM($F715)&lt;=0),"Missing amount",IF(AND(ISNUMBER($A715),SUM($A715)&lt;MAX($A$4:$A714)),"Date out of chronological order","OK")))))))))</f>
        <v/>
      </c>
    </row>
    <row r="716" spans="1:13" x14ac:dyDescent="0.25">
      <c r="A716" s="21"/>
      <c r="B716" s="13"/>
      <c r="C716" s="13"/>
      <c r="D716" s="13"/>
      <c r="E716" s="22"/>
      <c r="F716" s="14"/>
      <c r="G716" s="14"/>
      <c r="H716" s="16" t="str">
        <f>IF(OR($D716="",$C716=""),"",ROUND(SUMIFS($J$4:$J715,$C$4:$C715,$C716),10))</f>
        <v/>
      </c>
      <c r="I716" s="15" t="str">
        <f>IF(OR($D716="",$C716=""),"",ROUND(SUMIFS($K$4:$K715,$C$4:$C715,$C716),8))</f>
        <v/>
      </c>
      <c r="J716" s="16" t="str">
        <f>IF(OR($D716="",$C716=""),"",IF(OR($D716="Buy",$D716="Reward"),SUM($E716),IF(OR($D716="Sell",$D716="Fee"),-SUM($E716),0)))</f>
        <v/>
      </c>
      <c r="K716" s="17" t="str">
        <f>IF(OR($D716="",$C716=""),"",IF($D716="Sell",IF(SUM($H716)&gt;0,-SUM($I716)*IF(SUM($E716)&gt;SUM($H716),SUM($H716),SUM($E716))/SUM($H716),-SUM($I716)),IF(OR($D716="Buy",$D716="Reward"),SUM($F716)+SUM($G716),0)))</f>
        <v/>
      </c>
      <c r="L716" s="17" t="str">
        <f>IF(OR($C716="",$D716&lt;&gt;"Sell"),"",IF(SUM($H716)&gt;0,SUM($F716)-SUM($G716)-SUM($I716)*IF(SUM($E716)&gt;SUM($H716),SUM($H716),SUM($E716))/SUM($H716),""))</f>
        <v/>
      </c>
      <c r="M716" s="20" t="str">
        <f>IF($D716="","",IF($C716="","Missing coin",IF(AND($D716&lt;&gt;"Buy",$D716&lt;&gt;"Sell",$D716&lt;&gt;"Fee",$D716&lt;&gt;"Reward",$D716&lt;&gt;"Transfer"),"Unknown type",IF(SUM($E716)&lt;=0,"Missing quantity",IF(COUNTIF('Portfolio'!$A$9:$A$58,$C716)=0,"Coin missing from the Portfolio tab",IF(AND($D716="Sell",SUM($E716)&gt;SUM($H716)+0.000000000001),"Sale larger than holdings",IF(AND($D716="Fee",SUM($E716)&gt;SUM($H716)+0.000000000001),"Fee larger than holdings",IF(AND(OR($D716="Buy",$D716="Sell"),SUM($F716)&lt;=0),"Missing amount",IF(AND(ISNUMBER($A716),SUM($A716)&lt;MAX($A$4:$A715)),"Date out of chronological order","OK")))))))))</f>
        <v/>
      </c>
    </row>
    <row r="717" spans="1:13" x14ac:dyDescent="0.25">
      <c r="A717" s="21"/>
      <c r="B717" s="13"/>
      <c r="C717" s="13"/>
      <c r="D717" s="13"/>
      <c r="E717" s="22"/>
      <c r="F717" s="14"/>
      <c r="G717" s="14"/>
      <c r="H717" s="16" t="str">
        <f>IF(OR($D717="",$C717=""),"",ROUND(SUMIFS($J$4:$J716,$C$4:$C716,$C717),10))</f>
        <v/>
      </c>
      <c r="I717" s="15" t="str">
        <f>IF(OR($D717="",$C717=""),"",ROUND(SUMIFS($K$4:$K716,$C$4:$C716,$C717),8))</f>
        <v/>
      </c>
      <c r="J717" s="16" t="str">
        <f>IF(OR($D717="",$C717=""),"",IF(OR($D717="Buy",$D717="Reward"),SUM($E717),IF(OR($D717="Sell",$D717="Fee"),-SUM($E717),0)))</f>
        <v/>
      </c>
      <c r="K717" s="17" t="str">
        <f>IF(OR($D717="",$C717=""),"",IF($D717="Sell",IF(SUM($H717)&gt;0,-SUM($I717)*IF(SUM($E717)&gt;SUM($H717),SUM($H717),SUM($E717))/SUM($H717),-SUM($I717)),IF(OR($D717="Buy",$D717="Reward"),SUM($F717)+SUM($G717),0)))</f>
        <v/>
      </c>
      <c r="L717" s="17" t="str">
        <f>IF(OR($C717="",$D717&lt;&gt;"Sell"),"",IF(SUM($H717)&gt;0,SUM($F717)-SUM($G717)-SUM($I717)*IF(SUM($E717)&gt;SUM($H717),SUM($H717),SUM($E717))/SUM($H717),""))</f>
        <v/>
      </c>
      <c r="M717" s="20" t="str">
        <f>IF($D717="","",IF($C717="","Missing coin",IF(AND($D717&lt;&gt;"Buy",$D717&lt;&gt;"Sell",$D717&lt;&gt;"Fee",$D717&lt;&gt;"Reward",$D717&lt;&gt;"Transfer"),"Unknown type",IF(SUM($E717)&lt;=0,"Missing quantity",IF(COUNTIF('Portfolio'!$A$9:$A$58,$C717)=0,"Coin missing from the Portfolio tab",IF(AND($D717="Sell",SUM($E717)&gt;SUM($H717)+0.000000000001),"Sale larger than holdings",IF(AND($D717="Fee",SUM($E717)&gt;SUM($H717)+0.000000000001),"Fee larger than holdings",IF(AND(OR($D717="Buy",$D717="Sell"),SUM($F717)&lt;=0),"Missing amount",IF(AND(ISNUMBER($A717),SUM($A717)&lt;MAX($A$4:$A716)),"Date out of chronological order","OK")))))))))</f>
        <v/>
      </c>
    </row>
    <row r="718" spans="1:13" x14ac:dyDescent="0.25">
      <c r="A718" s="21"/>
      <c r="B718" s="13"/>
      <c r="C718" s="13"/>
      <c r="D718" s="13"/>
      <c r="E718" s="22"/>
      <c r="F718" s="14"/>
      <c r="G718" s="14"/>
      <c r="H718" s="16" t="str">
        <f>IF(OR($D718="",$C718=""),"",ROUND(SUMIFS($J$4:$J717,$C$4:$C717,$C718),10))</f>
        <v/>
      </c>
      <c r="I718" s="15" t="str">
        <f>IF(OR($D718="",$C718=""),"",ROUND(SUMIFS($K$4:$K717,$C$4:$C717,$C718),8))</f>
        <v/>
      </c>
      <c r="J718" s="16" t="str">
        <f>IF(OR($D718="",$C718=""),"",IF(OR($D718="Buy",$D718="Reward"),SUM($E718),IF(OR($D718="Sell",$D718="Fee"),-SUM($E718),0)))</f>
        <v/>
      </c>
      <c r="K718" s="17" t="str">
        <f>IF(OR($D718="",$C718=""),"",IF($D718="Sell",IF(SUM($H718)&gt;0,-SUM($I718)*IF(SUM($E718)&gt;SUM($H718),SUM($H718),SUM($E718))/SUM($H718),-SUM($I718)),IF(OR($D718="Buy",$D718="Reward"),SUM($F718)+SUM($G718),0)))</f>
        <v/>
      </c>
      <c r="L718" s="17" t="str">
        <f>IF(OR($C718="",$D718&lt;&gt;"Sell"),"",IF(SUM($H718)&gt;0,SUM($F718)-SUM($G718)-SUM($I718)*IF(SUM($E718)&gt;SUM($H718),SUM($H718),SUM($E718))/SUM($H718),""))</f>
        <v/>
      </c>
      <c r="M718" s="20" t="str">
        <f>IF($D718="","",IF($C718="","Missing coin",IF(AND($D718&lt;&gt;"Buy",$D718&lt;&gt;"Sell",$D718&lt;&gt;"Fee",$D718&lt;&gt;"Reward",$D718&lt;&gt;"Transfer"),"Unknown type",IF(SUM($E718)&lt;=0,"Missing quantity",IF(COUNTIF('Portfolio'!$A$9:$A$58,$C718)=0,"Coin missing from the Portfolio tab",IF(AND($D718="Sell",SUM($E718)&gt;SUM($H718)+0.000000000001),"Sale larger than holdings",IF(AND($D718="Fee",SUM($E718)&gt;SUM($H718)+0.000000000001),"Fee larger than holdings",IF(AND(OR($D718="Buy",$D718="Sell"),SUM($F718)&lt;=0),"Missing amount",IF(AND(ISNUMBER($A718),SUM($A718)&lt;MAX($A$4:$A717)),"Date out of chronological order","OK")))))))))</f>
        <v/>
      </c>
    </row>
    <row r="719" spans="1:13" x14ac:dyDescent="0.25">
      <c r="A719" s="21"/>
      <c r="B719" s="13"/>
      <c r="C719" s="13"/>
      <c r="D719" s="13"/>
      <c r="E719" s="22"/>
      <c r="F719" s="14"/>
      <c r="G719" s="14"/>
      <c r="H719" s="16" t="str">
        <f>IF(OR($D719="",$C719=""),"",ROUND(SUMIFS($J$4:$J718,$C$4:$C718,$C719),10))</f>
        <v/>
      </c>
      <c r="I719" s="15" t="str">
        <f>IF(OR($D719="",$C719=""),"",ROUND(SUMIFS($K$4:$K718,$C$4:$C718,$C719),8))</f>
        <v/>
      </c>
      <c r="J719" s="16" t="str">
        <f>IF(OR($D719="",$C719=""),"",IF(OR($D719="Buy",$D719="Reward"),SUM($E719),IF(OR($D719="Sell",$D719="Fee"),-SUM($E719),0)))</f>
        <v/>
      </c>
      <c r="K719" s="17" t="str">
        <f>IF(OR($D719="",$C719=""),"",IF($D719="Sell",IF(SUM($H719)&gt;0,-SUM($I719)*IF(SUM($E719)&gt;SUM($H719),SUM($H719),SUM($E719))/SUM($H719),-SUM($I719)),IF(OR($D719="Buy",$D719="Reward"),SUM($F719)+SUM($G719),0)))</f>
        <v/>
      </c>
      <c r="L719" s="17" t="str">
        <f>IF(OR($C719="",$D719&lt;&gt;"Sell"),"",IF(SUM($H719)&gt;0,SUM($F719)-SUM($G719)-SUM($I719)*IF(SUM($E719)&gt;SUM($H719),SUM($H719),SUM($E719))/SUM($H719),""))</f>
        <v/>
      </c>
      <c r="M719" s="20" t="str">
        <f>IF($D719="","",IF($C719="","Missing coin",IF(AND($D719&lt;&gt;"Buy",$D719&lt;&gt;"Sell",$D719&lt;&gt;"Fee",$D719&lt;&gt;"Reward",$D719&lt;&gt;"Transfer"),"Unknown type",IF(SUM($E719)&lt;=0,"Missing quantity",IF(COUNTIF('Portfolio'!$A$9:$A$58,$C719)=0,"Coin missing from the Portfolio tab",IF(AND($D719="Sell",SUM($E719)&gt;SUM($H719)+0.000000000001),"Sale larger than holdings",IF(AND($D719="Fee",SUM($E719)&gt;SUM($H719)+0.000000000001),"Fee larger than holdings",IF(AND(OR($D719="Buy",$D719="Sell"),SUM($F719)&lt;=0),"Missing amount",IF(AND(ISNUMBER($A719),SUM($A719)&lt;MAX($A$4:$A718)),"Date out of chronological order","OK")))))))))</f>
        <v/>
      </c>
    </row>
    <row r="720" spans="1:13" x14ac:dyDescent="0.25">
      <c r="A720" s="21"/>
      <c r="B720" s="13"/>
      <c r="C720" s="13"/>
      <c r="D720" s="13"/>
      <c r="E720" s="22"/>
      <c r="F720" s="14"/>
      <c r="G720" s="14"/>
      <c r="H720" s="16" t="str">
        <f>IF(OR($D720="",$C720=""),"",ROUND(SUMIFS($J$4:$J719,$C$4:$C719,$C720),10))</f>
        <v/>
      </c>
      <c r="I720" s="15" t="str">
        <f>IF(OR($D720="",$C720=""),"",ROUND(SUMIFS($K$4:$K719,$C$4:$C719,$C720),8))</f>
        <v/>
      </c>
      <c r="J720" s="16" t="str">
        <f>IF(OR($D720="",$C720=""),"",IF(OR($D720="Buy",$D720="Reward"),SUM($E720),IF(OR($D720="Sell",$D720="Fee"),-SUM($E720),0)))</f>
        <v/>
      </c>
      <c r="K720" s="17" t="str">
        <f>IF(OR($D720="",$C720=""),"",IF($D720="Sell",IF(SUM($H720)&gt;0,-SUM($I720)*IF(SUM($E720)&gt;SUM($H720),SUM($H720),SUM($E720))/SUM($H720),-SUM($I720)),IF(OR($D720="Buy",$D720="Reward"),SUM($F720)+SUM($G720),0)))</f>
        <v/>
      </c>
      <c r="L720" s="17" t="str">
        <f>IF(OR($C720="",$D720&lt;&gt;"Sell"),"",IF(SUM($H720)&gt;0,SUM($F720)-SUM($G720)-SUM($I720)*IF(SUM($E720)&gt;SUM($H720),SUM($H720),SUM($E720))/SUM($H720),""))</f>
        <v/>
      </c>
      <c r="M720" s="20" t="str">
        <f>IF($D720="","",IF($C720="","Missing coin",IF(AND($D720&lt;&gt;"Buy",$D720&lt;&gt;"Sell",$D720&lt;&gt;"Fee",$D720&lt;&gt;"Reward",$D720&lt;&gt;"Transfer"),"Unknown type",IF(SUM($E720)&lt;=0,"Missing quantity",IF(COUNTIF('Portfolio'!$A$9:$A$58,$C720)=0,"Coin missing from the Portfolio tab",IF(AND($D720="Sell",SUM($E720)&gt;SUM($H720)+0.000000000001),"Sale larger than holdings",IF(AND($D720="Fee",SUM($E720)&gt;SUM($H720)+0.000000000001),"Fee larger than holdings",IF(AND(OR($D720="Buy",$D720="Sell"),SUM($F720)&lt;=0),"Missing amount",IF(AND(ISNUMBER($A720),SUM($A720)&lt;MAX($A$4:$A719)),"Date out of chronological order","OK")))))))))</f>
        <v/>
      </c>
    </row>
    <row r="721" spans="1:13" x14ac:dyDescent="0.25">
      <c r="A721" s="21"/>
      <c r="B721" s="13"/>
      <c r="C721" s="13"/>
      <c r="D721" s="13"/>
      <c r="E721" s="22"/>
      <c r="F721" s="14"/>
      <c r="G721" s="14"/>
      <c r="H721" s="16" t="str">
        <f>IF(OR($D721="",$C721=""),"",ROUND(SUMIFS($J$4:$J720,$C$4:$C720,$C721),10))</f>
        <v/>
      </c>
      <c r="I721" s="15" t="str">
        <f>IF(OR($D721="",$C721=""),"",ROUND(SUMIFS($K$4:$K720,$C$4:$C720,$C721),8))</f>
        <v/>
      </c>
      <c r="J721" s="16" t="str">
        <f>IF(OR($D721="",$C721=""),"",IF(OR($D721="Buy",$D721="Reward"),SUM($E721),IF(OR($D721="Sell",$D721="Fee"),-SUM($E721),0)))</f>
        <v/>
      </c>
      <c r="K721" s="17" t="str">
        <f>IF(OR($D721="",$C721=""),"",IF($D721="Sell",IF(SUM($H721)&gt;0,-SUM($I721)*IF(SUM($E721)&gt;SUM($H721),SUM($H721),SUM($E721))/SUM($H721),-SUM($I721)),IF(OR($D721="Buy",$D721="Reward"),SUM($F721)+SUM($G721),0)))</f>
        <v/>
      </c>
      <c r="L721" s="17" t="str">
        <f>IF(OR($C721="",$D721&lt;&gt;"Sell"),"",IF(SUM($H721)&gt;0,SUM($F721)-SUM($G721)-SUM($I721)*IF(SUM($E721)&gt;SUM($H721),SUM($H721),SUM($E721))/SUM($H721),""))</f>
        <v/>
      </c>
      <c r="M721" s="20" t="str">
        <f>IF($D721="","",IF($C721="","Missing coin",IF(AND($D721&lt;&gt;"Buy",$D721&lt;&gt;"Sell",$D721&lt;&gt;"Fee",$D721&lt;&gt;"Reward",$D721&lt;&gt;"Transfer"),"Unknown type",IF(SUM($E721)&lt;=0,"Missing quantity",IF(COUNTIF('Portfolio'!$A$9:$A$58,$C721)=0,"Coin missing from the Portfolio tab",IF(AND($D721="Sell",SUM($E721)&gt;SUM($H721)+0.000000000001),"Sale larger than holdings",IF(AND($D721="Fee",SUM($E721)&gt;SUM($H721)+0.000000000001),"Fee larger than holdings",IF(AND(OR($D721="Buy",$D721="Sell"),SUM($F721)&lt;=0),"Missing amount",IF(AND(ISNUMBER($A721),SUM($A721)&lt;MAX($A$4:$A720)),"Date out of chronological order","OK")))))))))</f>
        <v/>
      </c>
    </row>
    <row r="722" spans="1:13" x14ac:dyDescent="0.25">
      <c r="A722" s="21"/>
      <c r="B722" s="13"/>
      <c r="C722" s="13"/>
      <c r="D722" s="13"/>
      <c r="E722" s="22"/>
      <c r="F722" s="14"/>
      <c r="G722" s="14"/>
      <c r="H722" s="16" t="str">
        <f>IF(OR($D722="",$C722=""),"",ROUND(SUMIFS($J$4:$J721,$C$4:$C721,$C722),10))</f>
        <v/>
      </c>
      <c r="I722" s="15" t="str">
        <f>IF(OR($D722="",$C722=""),"",ROUND(SUMIFS($K$4:$K721,$C$4:$C721,$C722),8))</f>
        <v/>
      </c>
      <c r="J722" s="16" t="str">
        <f>IF(OR($D722="",$C722=""),"",IF(OR($D722="Buy",$D722="Reward"),SUM($E722),IF(OR($D722="Sell",$D722="Fee"),-SUM($E722),0)))</f>
        <v/>
      </c>
      <c r="K722" s="17" t="str">
        <f>IF(OR($D722="",$C722=""),"",IF($D722="Sell",IF(SUM($H722)&gt;0,-SUM($I722)*IF(SUM($E722)&gt;SUM($H722),SUM($H722),SUM($E722))/SUM($H722),-SUM($I722)),IF(OR($D722="Buy",$D722="Reward"),SUM($F722)+SUM($G722),0)))</f>
        <v/>
      </c>
      <c r="L722" s="17" t="str">
        <f>IF(OR($C722="",$D722&lt;&gt;"Sell"),"",IF(SUM($H722)&gt;0,SUM($F722)-SUM($G722)-SUM($I722)*IF(SUM($E722)&gt;SUM($H722),SUM($H722),SUM($E722))/SUM($H722),""))</f>
        <v/>
      </c>
      <c r="M722" s="20" t="str">
        <f>IF($D722="","",IF($C722="","Missing coin",IF(AND($D722&lt;&gt;"Buy",$D722&lt;&gt;"Sell",$D722&lt;&gt;"Fee",$D722&lt;&gt;"Reward",$D722&lt;&gt;"Transfer"),"Unknown type",IF(SUM($E722)&lt;=0,"Missing quantity",IF(COUNTIF('Portfolio'!$A$9:$A$58,$C722)=0,"Coin missing from the Portfolio tab",IF(AND($D722="Sell",SUM($E722)&gt;SUM($H722)+0.000000000001),"Sale larger than holdings",IF(AND($D722="Fee",SUM($E722)&gt;SUM($H722)+0.000000000001),"Fee larger than holdings",IF(AND(OR($D722="Buy",$D722="Sell"),SUM($F722)&lt;=0),"Missing amount",IF(AND(ISNUMBER($A722),SUM($A722)&lt;MAX($A$4:$A721)),"Date out of chronological order","OK")))))))))</f>
        <v/>
      </c>
    </row>
    <row r="723" spans="1:13" x14ac:dyDescent="0.25">
      <c r="A723" s="21"/>
      <c r="B723" s="13"/>
      <c r="C723" s="13"/>
      <c r="D723" s="13"/>
      <c r="E723" s="22"/>
      <c r="F723" s="14"/>
      <c r="G723" s="14"/>
      <c r="H723" s="16" t="str">
        <f>IF(OR($D723="",$C723=""),"",ROUND(SUMIFS($J$4:$J722,$C$4:$C722,$C723),10))</f>
        <v/>
      </c>
      <c r="I723" s="15" t="str">
        <f>IF(OR($D723="",$C723=""),"",ROUND(SUMIFS($K$4:$K722,$C$4:$C722,$C723),8))</f>
        <v/>
      </c>
      <c r="J723" s="16" t="str">
        <f>IF(OR($D723="",$C723=""),"",IF(OR($D723="Buy",$D723="Reward"),SUM($E723),IF(OR($D723="Sell",$D723="Fee"),-SUM($E723),0)))</f>
        <v/>
      </c>
      <c r="K723" s="17" t="str">
        <f>IF(OR($D723="",$C723=""),"",IF($D723="Sell",IF(SUM($H723)&gt;0,-SUM($I723)*IF(SUM($E723)&gt;SUM($H723),SUM($H723),SUM($E723))/SUM($H723),-SUM($I723)),IF(OR($D723="Buy",$D723="Reward"),SUM($F723)+SUM($G723),0)))</f>
        <v/>
      </c>
      <c r="L723" s="17" t="str">
        <f>IF(OR($C723="",$D723&lt;&gt;"Sell"),"",IF(SUM($H723)&gt;0,SUM($F723)-SUM($G723)-SUM($I723)*IF(SUM($E723)&gt;SUM($H723),SUM($H723),SUM($E723))/SUM($H723),""))</f>
        <v/>
      </c>
      <c r="M723" s="20" t="str">
        <f>IF($D723="","",IF($C723="","Missing coin",IF(AND($D723&lt;&gt;"Buy",$D723&lt;&gt;"Sell",$D723&lt;&gt;"Fee",$D723&lt;&gt;"Reward",$D723&lt;&gt;"Transfer"),"Unknown type",IF(SUM($E723)&lt;=0,"Missing quantity",IF(COUNTIF('Portfolio'!$A$9:$A$58,$C723)=0,"Coin missing from the Portfolio tab",IF(AND($D723="Sell",SUM($E723)&gt;SUM($H723)+0.000000000001),"Sale larger than holdings",IF(AND($D723="Fee",SUM($E723)&gt;SUM($H723)+0.000000000001),"Fee larger than holdings",IF(AND(OR($D723="Buy",$D723="Sell"),SUM($F723)&lt;=0),"Missing amount",IF(AND(ISNUMBER($A723),SUM($A723)&lt;MAX($A$4:$A722)),"Date out of chronological order","OK")))))))))</f>
        <v/>
      </c>
    </row>
    <row r="724" spans="1:13" x14ac:dyDescent="0.25">
      <c r="A724" s="21"/>
      <c r="B724" s="13"/>
      <c r="C724" s="13"/>
      <c r="D724" s="13"/>
      <c r="E724" s="22"/>
      <c r="F724" s="14"/>
      <c r="G724" s="14"/>
      <c r="H724" s="16" t="str">
        <f>IF(OR($D724="",$C724=""),"",ROUND(SUMIFS($J$4:$J723,$C$4:$C723,$C724),10))</f>
        <v/>
      </c>
      <c r="I724" s="15" t="str">
        <f>IF(OR($D724="",$C724=""),"",ROUND(SUMIFS($K$4:$K723,$C$4:$C723,$C724),8))</f>
        <v/>
      </c>
      <c r="J724" s="16" t="str">
        <f>IF(OR($D724="",$C724=""),"",IF(OR($D724="Buy",$D724="Reward"),SUM($E724),IF(OR($D724="Sell",$D724="Fee"),-SUM($E724),0)))</f>
        <v/>
      </c>
      <c r="K724" s="17" t="str">
        <f>IF(OR($D724="",$C724=""),"",IF($D724="Sell",IF(SUM($H724)&gt;0,-SUM($I724)*IF(SUM($E724)&gt;SUM($H724),SUM($H724),SUM($E724))/SUM($H724),-SUM($I724)),IF(OR($D724="Buy",$D724="Reward"),SUM($F724)+SUM($G724),0)))</f>
        <v/>
      </c>
      <c r="L724" s="17" t="str">
        <f>IF(OR($C724="",$D724&lt;&gt;"Sell"),"",IF(SUM($H724)&gt;0,SUM($F724)-SUM($G724)-SUM($I724)*IF(SUM($E724)&gt;SUM($H724),SUM($H724),SUM($E724))/SUM($H724),""))</f>
        <v/>
      </c>
      <c r="M724" s="20" t="str">
        <f>IF($D724="","",IF($C724="","Missing coin",IF(AND($D724&lt;&gt;"Buy",$D724&lt;&gt;"Sell",$D724&lt;&gt;"Fee",$D724&lt;&gt;"Reward",$D724&lt;&gt;"Transfer"),"Unknown type",IF(SUM($E724)&lt;=0,"Missing quantity",IF(COUNTIF('Portfolio'!$A$9:$A$58,$C724)=0,"Coin missing from the Portfolio tab",IF(AND($D724="Sell",SUM($E724)&gt;SUM($H724)+0.000000000001),"Sale larger than holdings",IF(AND($D724="Fee",SUM($E724)&gt;SUM($H724)+0.000000000001),"Fee larger than holdings",IF(AND(OR($D724="Buy",$D724="Sell"),SUM($F724)&lt;=0),"Missing amount",IF(AND(ISNUMBER($A724),SUM($A724)&lt;MAX($A$4:$A723)),"Date out of chronological order","OK")))))))))</f>
        <v/>
      </c>
    </row>
    <row r="725" spans="1:13" x14ac:dyDescent="0.25">
      <c r="A725" s="21"/>
      <c r="B725" s="13"/>
      <c r="C725" s="13"/>
      <c r="D725" s="13"/>
      <c r="E725" s="22"/>
      <c r="F725" s="14"/>
      <c r="G725" s="14"/>
      <c r="H725" s="16" t="str">
        <f>IF(OR($D725="",$C725=""),"",ROUND(SUMIFS($J$4:$J724,$C$4:$C724,$C725),10))</f>
        <v/>
      </c>
      <c r="I725" s="15" t="str">
        <f>IF(OR($D725="",$C725=""),"",ROUND(SUMIFS($K$4:$K724,$C$4:$C724,$C725),8))</f>
        <v/>
      </c>
      <c r="J725" s="16" t="str">
        <f>IF(OR($D725="",$C725=""),"",IF(OR($D725="Buy",$D725="Reward"),SUM($E725),IF(OR($D725="Sell",$D725="Fee"),-SUM($E725),0)))</f>
        <v/>
      </c>
      <c r="K725" s="17" t="str">
        <f>IF(OR($D725="",$C725=""),"",IF($D725="Sell",IF(SUM($H725)&gt;0,-SUM($I725)*IF(SUM($E725)&gt;SUM($H725),SUM($H725),SUM($E725))/SUM($H725),-SUM($I725)),IF(OR($D725="Buy",$D725="Reward"),SUM($F725)+SUM($G725),0)))</f>
        <v/>
      </c>
      <c r="L725" s="17" t="str">
        <f>IF(OR($C725="",$D725&lt;&gt;"Sell"),"",IF(SUM($H725)&gt;0,SUM($F725)-SUM($G725)-SUM($I725)*IF(SUM($E725)&gt;SUM($H725),SUM($H725),SUM($E725))/SUM($H725),""))</f>
        <v/>
      </c>
      <c r="M725" s="20" t="str">
        <f>IF($D725="","",IF($C725="","Missing coin",IF(AND($D725&lt;&gt;"Buy",$D725&lt;&gt;"Sell",$D725&lt;&gt;"Fee",$D725&lt;&gt;"Reward",$D725&lt;&gt;"Transfer"),"Unknown type",IF(SUM($E725)&lt;=0,"Missing quantity",IF(COUNTIF('Portfolio'!$A$9:$A$58,$C725)=0,"Coin missing from the Portfolio tab",IF(AND($D725="Sell",SUM($E725)&gt;SUM($H725)+0.000000000001),"Sale larger than holdings",IF(AND($D725="Fee",SUM($E725)&gt;SUM($H725)+0.000000000001),"Fee larger than holdings",IF(AND(OR($D725="Buy",$D725="Sell"),SUM($F725)&lt;=0),"Missing amount",IF(AND(ISNUMBER($A725),SUM($A725)&lt;MAX($A$4:$A724)),"Date out of chronological order","OK")))))))))</f>
        <v/>
      </c>
    </row>
    <row r="726" spans="1:13" x14ac:dyDescent="0.25">
      <c r="A726" s="21"/>
      <c r="B726" s="13"/>
      <c r="C726" s="13"/>
      <c r="D726" s="13"/>
      <c r="E726" s="22"/>
      <c r="F726" s="14"/>
      <c r="G726" s="14"/>
      <c r="H726" s="16" t="str">
        <f>IF(OR($D726="",$C726=""),"",ROUND(SUMIFS($J$4:$J725,$C$4:$C725,$C726),10))</f>
        <v/>
      </c>
      <c r="I726" s="15" t="str">
        <f>IF(OR($D726="",$C726=""),"",ROUND(SUMIFS($K$4:$K725,$C$4:$C725,$C726),8))</f>
        <v/>
      </c>
      <c r="J726" s="16" t="str">
        <f>IF(OR($D726="",$C726=""),"",IF(OR($D726="Buy",$D726="Reward"),SUM($E726),IF(OR($D726="Sell",$D726="Fee"),-SUM($E726),0)))</f>
        <v/>
      </c>
      <c r="K726" s="17" t="str">
        <f>IF(OR($D726="",$C726=""),"",IF($D726="Sell",IF(SUM($H726)&gt;0,-SUM($I726)*IF(SUM($E726)&gt;SUM($H726),SUM($H726),SUM($E726))/SUM($H726),-SUM($I726)),IF(OR($D726="Buy",$D726="Reward"),SUM($F726)+SUM($G726),0)))</f>
        <v/>
      </c>
      <c r="L726" s="17" t="str">
        <f>IF(OR($C726="",$D726&lt;&gt;"Sell"),"",IF(SUM($H726)&gt;0,SUM($F726)-SUM($G726)-SUM($I726)*IF(SUM($E726)&gt;SUM($H726),SUM($H726),SUM($E726))/SUM($H726),""))</f>
        <v/>
      </c>
      <c r="M726" s="20" t="str">
        <f>IF($D726="","",IF($C726="","Missing coin",IF(AND($D726&lt;&gt;"Buy",$D726&lt;&gt;"Sell",$D726&lt;&gt;"Fee",$D726&lt;&gt;"Reward",$D726&lt;&gt;"Transfer"),"Unknown type",IF(SUM($E726)&lt;=0,"Missing quantity",IF(COUNTIF('Portfolio'!$A$9:$A$58,$C726)=0,"Coin missing from the Portfolio tab",IF(AND($D726="Sell",SUM($E726)&gt;SUM($H726)+0.000000000001),"Sale larger than holdings",IF(AND($D726="Fee",SUM($E726)&gt;SUM($H726)+0.000000000001),"Fee larger than holdings",IF(AND(OR($D726="Buy",$D726="Sell"),SUM($F726)&lt;=0),"Missing amount",IF(AND(ISNUMBER($A726),SUM($A726)&lt;MAX($A$4:$A725)),"Date out of chronological order","OK")))))))))</f>
        <v/>
      </c>
    </row>
    <row r="727" spans="1:13" x14ac:dyDescent="0.25">
      <c r="A727" s="21"/>
      <c r="B727" s="13"/>
      <c r="C727" s="13"/>
      <c r="D727" s="13"/>
      <c r="E727" s="22"/>
      <c r="F727" s="14"/>
      <c r="G727" s="14"/>
      <c r="H727" s="16" t="str">
        <f>IF(OR($D727="",$C727=""),"",ROUND(SUMIFS($J$4:$J726,$C$4:$C726,$C727),10))</f>
        <v/>
      </c>
      <c r="I727" s="15" t="str">
        <f>IF(OR($D727="",$C727=""),"",ROUND(SUMIFS($K$4:$K726,$C$4:$C726,$C727),8))</f>
        <v/>
      </c>
      <c r="J727" s="16" t="str">
        <f>IF(OR($D727="",$C727=""),"",IF(OR($D727="Buy",$D727="Reward"),SUM($E727),IF(OR($D727="Sell",$D727="Fee"),-SUM($E727),0)))</f>
        <v/>
      </c>
      <c r="K727" s="17" t="str">
        <f>IF(OR($D727="",$C727=""),"",IF($D727="Sell",IF(SUM($H727)&gt;0,-SUM($I727)*IF(SUM($E727)&gt;SUM($H727),SUM($H727),SUM($E727))/SUM($H727),-SUM($I727)),IF(OR($D727="Buy",$D727="Reward"),SUM($F727)+SUM($G727),0)))</f>
        <v/>
      </c>
      <c r="L727" s="17" t="str">
        <f>IF(OR($C727="",$D727&lt;&gt;"Sell"),"",IF(SUM($H727)&gt;0,SUM($F727)-SUM($G727)-SUM($I727)*IF(SUM($E727)&gt;SUM($H727),SUM($H727),SUM($E727))/SUM($H727),""))</f>
        <v/>
      </c>
      <c r="M727" s="20" t="str">
        <f>IF($D727="","",IF($C727="","Missing coin",IF(AND($D727&lt;&gt;"Buy",$D727&lt;&gt;"Sell",$D727&lt;&gt;"Fee",$D727&lt;&gt;"Reward",$D727&lt;&gt;"Transfer"),"Unknown type",IF(SUM($E727)&lt;=0,"Missing quantity",IF(COUNTIF('Portfolio'!$A$9:$A$58,$C727)=0,"Coin missing from the Portfolio tab",IF(AND($D727="Sell",SUM($E727)&gt;SUM($H727)+0.000000000001),"Sale larger than holdings",IF(AND($D727="Fee",SUM($E727)&gt;SUM($H727)+0.000000000001),"Fee larger than holdings",IF(AND(OR($D727="Buy",$D727="Sell"),SUM($F727)&lt;=0),"Missing amount",IF(AND(ISNUMBER($A727),SUM($A727)&lt;MAX($A$4:$A726)),"Date out of chronological order","OK")))))))))</f>
        <v/>
      </c>
    </row>
    <row r="728" spans="1:13" x14ac:dyDescent="0.25">
      <c r="A728" s="21"/>
      <c r="B728" s="13"/>
      <c r="C728" s="13"/>
      <c r="D728" s="13"/>
      <c r="E728" s="22"/>
      <c r="F728" s="14"/>
      <c r="G728" s="14"/>
      <c r="H728" s="16" t="str">
        <f>IF(OR($D728="",$C728=""),"",ROUND(SUMIFS($J$4:$J727,$C$4:$C727,$C728),10))</f>
        <v/>
      </c>
      <c r="I728" s="15" t="str">
        <f>IF(OR($D728="",$C728=""),"",ROUND(SUMIFS($K$4:$K727,$C$4:$C727,$C728),8))</f>
        <v/>
      </c>
      <c r="J728" s="16" t="str">
        <f>IF(OR($D728="",$C728=""),"",IF(OR($D728="Buy",$D728="Reward"),SUM($E728),IF(OR($D728="Sell",$D728="Fee"),-SUM($E728),0)))</f>
        <v/>
      </c>
      <c r="K728" s="17" t="str">
        <f>IF(OR($D728="",$C728=""),"",IF($D728="Sell",IF(SUM($H728)&gt;0,-SUM($I728)*IF(SUM($E728)&gt;SUM($H728),SUM($H728),SUM($E728))/SUM($H728),-SUM($I728)),IF(OR($D728="Buy",$D728="Reward"),SUM($F728)+SUM($G728),0)))</f>
        <v/>
      </c>
      <c r="L728" s="17" t="str">
        <f>IF(OR($C728="",$D728&lt;&gt;"Sell"),"",IF(SUM($H728)&gt;0,SUM($F728)-SUM($G728)-SUM($I728)*IF(SUM($E728)&gt;SUM($H728),SUM($H728),SUM($E728))/SUM($H728),""))</f>
        <v/>
      </c>
      <c r="M728" s="20" t="str">
        <f>IF($D728="","",IF($C728="","Missing coin",IF(AND($D728&lt;&gt;"Buy",$D728&lt;&gt;"Sell",$D728&lt;&gt;"Fee",$D728&lt;&gt;"Reward",$D728&lt;&gt;"Transfer"),"Unknown type",IF(SUM($E728)&lt;=0,"Missing quantity",IF(COUNTIF('Portfolio'!$A$9:$A$58,$C728)=0,"Coin missing from the Portfolio tab",IF(AND($D728="Sell",SUM($E728)&gt;SUM($H728)+0.000000000001),"Sale larger than holdings",IF(AND($D728="Fee",SUM($E728)&gt;SUM($H728)+0.000000000001),"Fee larger than holdings",IF(AND(OR($D728="Buy",$D728="Sell"),SUM($F728)&lt;=0),"Missing amount",IF(AND(ISNUMBER($A728),SUM($A728)&lt;MAX($A$4:$A727)),"Date out of chronological order","OK")))))))))</f>
        <v/>
      </c>
    </row>
    <row r="729" spans="1:13" x14ac:dyDescent="0.25">
      <c r="A729" s="21"/>
      <c r="B729" s="13"/>
      <c r="C729" s="13"/>
      <c r="D729" s="13"/>
      <c r="E729" s="22"/>
      <c r="F729" s="14"/>
      <c r="G729" s="14"/>
      <c r="H729" s="16" t="str">
        <f>IF(OR($D729="",$C729=""),"",ROUND(SUMIFS($J$4:$J728,$C$4:$C728,$C729),10))</f>
        <v/>
      </c>
      <c r="I729" s="15" t="str">
        <f>IF(OR($D729="",$C729=""),"",ROUND(SUMIFS($K$4:$K728,$C$4:$C728,$C729),8))</f>
        <v/>
      </c>
      <c r="J729" s="16" t="str">
        <f>IF(OR($D729="",$C729=""),"",IF(OR($D729="Buy",$D729="Reward"),SUM($E729),IF(OR($D729="Sell",$D729="Fee"),-SUM($E729),0)))</f>
        <v/>
      </c>
      <c r="K729" s="17" t="str">
        <f>IF(OR($D729="",$C729=""),"",IF($D729="Sell",IF(SUM($H729)&gt;0,-SUM($I729)*IF(SUM($E729)&gt;SUM($H729),SUM($H729),SUM($E729))/SUM($H729),-SUM($I729)),IF(OR($D729="Buy",$D729="Reward"),SUM($F729)+SUM($G729),0)))</f>
        <v/>
      </c>
      <c r="L729" s="17" t="str">
        <f>IF(OR($C729="",$D729&lt;&gt;"Sell"),"",IF(SUM($H729)&gt;0,SUM($F729)-SUM($G729)-SUM($I729)*IF(SUM($E729)&gt;SUM($H729),SUM($H729),SUM($E729))/SUM($H729),""))</f>
        <v/>
      </c>
      <c r="M729" s="20" t="str">
        <f>IF($D729="","",IF($C729="","Missing coin",IF(AND($D729&lt;&gt;"Buy",$D729&lt;&gt;"Sell",$D729&lt;&gt;"Fee",$D729&lt;&gt;"Reward",$D729&lt;&gt;"Transfer"),"Unknown type",IF(SUM($E729)&lt;=0,"Missing quantity",IF(COUNTIF('Portfolio'!$A$9:$A$58,$C729)=0,"Coin missing from the Portfolio tab",IF(AND($D729="Sell",SUM($E729)&gt;SUM($H729)+0.000000000001),"Sale larger than holdings",IF(AND($D729="Fee",SUM($E729)&gt;SUM($H729)+0.000000000001),"Fee larger than holdings",IF(AND(OR($D729="Buy",$D729="Sell"),SUM($F729)&lt;=0),"Missing amount",IF(AND(ISNUMBER($A729),SUM($A729)&lt;MAX($A$4:$A728)),"Date out of chronological order","OK")))))))))</f>
        <v/>
      </c>
    </row>
    <row r="730" spans="1:13" x14ac:dyDescent="0.25">
      <c r="A730" s="21"/>
      <c r="B730" s="13"/>
      <c r="C730" s="13"/>
      <c r="D730" s="13"/>
      <c r="E730" s="22"/>
      <c r="F730" s="14"/>
      <c r="G730" s="14"/>
      <c r="H730" s="16" t="str">
        <f>IF(OR($D730="",$C730=""),"",ROUND(SUMIFS($J$4:$J729,$C$4:$C729,$C730),10))</f>
        <v/>
      </c>
      <c r="I730" s="15" t="str">
        <f>IF(OR($D730="",$C730=""),"",ROUND(SUMIFS($K$4:$K729,$C$4:$C729,$C730),8))</f>
        <v/>
      </c>
      <c r="J730" s="16" t="str">
        <f>IF(OR($D730="",$C730=""),"",IF(OR($D730="Buy",$D730="Reward"),SUM($E730),IF(OR($D730="Sell",$D730="Fee"),-SUM($E730),0)))</f>
        <v/>
      </c>
      <c r="K730" s="17" t="str">
        <f>IF(OR($D730="",$C730=""),"",IF($D730="Sell",IF(SUM($H730)&gt;0,-SUM($I730)*IF(SUM($E730)&gt;SUM($H730),SUM($H730),SUM($E730))/SUM($H730),-SUM($I730)),IF(OR($D730="Buy",$D730="Reward"),SUM($F730)+SUM($G730),0)))</f>
        <v/>
      </c>
      <c r="L730" s="17" t="str">
        <f>IF(OR($C730="",$D730&lt;&gt;"Sell"),"",IF(SUM($H730)&gt;0,SUM($F730)-SUM($G730)-SUM($I730)*IF(SUM($E730)&gt;SUM($H730),SUM($H730),SUM($E730))/SUM($H730),""))</f>
        <v/>
      </c>
      <c r="M730" s="20" t="str">
        <f>IF($D730="","",IF($C730="","Missing coin",IF(AND($D730&lt;&gt;"Buy",$D730&lt;&gt;"Sell",$D730&lt;&gt;"Fee",$D730&lt;&gt;"Reward",$D730&lt;&gt;"Transfer"),"Unknown type",IF(SUM($E730)&lt;=0,"Missing quantity",IF(COUNTIF('Portfolio'!$A$9:$A$58,$C730)=0,"Coin missing from the Portfolio tab",IF(AND($D730="Sell",SUM($E730)&gt;SUM($H730)+0.000000000001),"Sale larger than holdings",IF(AND($D730="Fee",SUM($E730)&gt;SUM($H730)+0.000000000001),"Fee larger than holdings",IF(AND(OR($D730="Buy",$D730="Sell"),SUM($F730)&lt;=0),"Missing amount",IF(AND(ISNUMBER($A730),SUM($A730)&lt;MAX($A$4:$A729)),"Date out of chronological order","OK")))))))))</f>
        <v/>
      </c>
    </row>
    <row r="731" spans="1:13" x14ac:dyDescent="0.25">
      <c r="A731" s="21"/>
      <c r="B731" s="13"/>
      <c r="C731" s="13"/>
      <c r="D731" s="13"/>
      <c r="E731" s="22"/>
      <c r="F731" s="14"/>
      <c r="G731" s="14"/>
      <c r="H731" s="16" t="str">
        <f>IF(OR($D731="",$C731=""),"",ROUND(SUMIFS($J$4:$J730,$C$4:$C730,$C731),10))</f>
        <v/>
      </c>
      <c r="I731" s="15" t="str">
        <f>IF(OR($D731="",$C731=""),"",ROUND(SUMIFS($K$4:$K730,$C$4:$C730,$C731),8))</f>
        <v/>
      </c>
      <c r="J731" s="16" t="str">
        <f>IF(OR($D731="",$C731=""),"",IF(OR($D731="Buy",$D731="Reward"),SUM($E731),IF(OR($D731="Sell",$D731="Fee"),-SUM($E731),0)))</f>
        <v/>
      </c>
      <c r="K731" s="17" t="str">
        <f>IF(OR($D731="",$C731=""),"",IF($D731="Sell",IF(SUM($H731)&gt;0,-SUM($I731)*IF(SUM($E731)&gt;SUM($H731),SUM($H731),SUM($E731))/SUM($H731),-SUM($I731)),IF(OR($D731="Buy",$D731="Reward"),SUM($F731)+SUM($G731),0)))</f>
        <v/>
      </c>
      <c r="L731" s="17" t="str">
        <f>IF(OR($C731="",$D731&lt;&gt;"Sell"),"",IF(SUM($H731)&gt;0,SUM($F731)-SUM($G731)-SUM($I731)*IF(SUM($E731)&gt;SUM($H731),SUM($H731),SUM($E731))/SUM($H731),""))</f>
        <v/>
      </c>
      <c r="M731" s="20" t="str">
        <f>IF($D731="","",IF($C731="","Missing coin",IF(AND($D731&lt;&gt;"Buy",$D731&lt;&gt;"Sell",$D731&lt;&gt;"Fee",$D731&lt;&gt;"Reward",$D731&lt;&gt;"Transfer"),"Unknown type",IF(SUM($E731)&lt;=0,"Missing quantity",IF(COUNTIF('Portfolio'!$A$9:$A$58,$C731)=0,"Coin missing from the Portfolio tab",IF(AND($D731="Sell",SUM($E731)&gt;SUM($H731)+0.000000000001),"Sale larger than holdings",IF(AND($D731="Fee",SUM($E731)&gt;SUM($H731)+0.000000000001),"Fee larger than holdings",IF(AND(OR($D731="Buy",$D731="Sell"),SUM($F731)&lt;=0),"Missing amount",IF(AND(ISNUMBER($A731),SUM($A731)&lt;MAX($A$4:$A730)),"Date out of chronological order","OK")))))))))</f>
        <v/>
      </c>
    </row>
    <row r="732" spans="1:13" x14ac:dyDescent="0.25">
      <c r="A732" s="21"/>
      <c r="B732" s="13"/>
      <c r="C732" s="13"/>
      <c r="D732" s="13"/>
      <c r="E732" s="22"/>
      <c r="F732" s="14"/>
      <c r="G732" s="14"/>
      <c r="H732" s="16" t="str">
        <f>IF(OR($D732="",$C732=""),"",ROUND(SUMIFS($J$4:$J731,$C$4:$C731,$C732),10))</f>
        <v/>
      </c>
      <c r="I732" s="15" t="str">
        <f>IF(OR($D732="",$C732=""),"",ROUND(SUMIFS($K$4:$K731,$C$4:$C731,$C732),8))</f>
        <v/>
      </c>
      <c r="J732" s="16" t="str">
        <f>IF(OR($D732="",$C732=""),"",IF(OR($D732="Buy",$D732="Reward"),SUM($E732),IF(OR($D732="Sell",$D732="Fee"),-SUM($E732),0)))</f>
        <v/>
      </c>
      <c r="K732" s="17" t="str">
        <f>IF(OR($D732="",$C732=""),"",IF($D732="Sell",IF(SUM($H732)&gt;0,-SUM($I732)*IF(SUM($E732)&gt;SUM($H732),SUM($H732),SUM($E732))/SUM($H732),-SUM($I732)),IF(OR($D732="Buy",$D732="Reward"),SUM($F732)+SUM($G732),0)))</f>
        <v/>
      </c>
      <c r="L732" s="17" t="str">
        <f>IF(OR($C732="",$D732&lt;&gt;"Sell"),"",IF(SUM($H732)&gt;0,SUM($F732)-SUM($G732)-SUM($I732)*IF(SUM($E732)&gt;SUM($H732),SUM($H732),SUM($E732))/SUM($H732),""))</f>
        <v/>
      </c>
      <c r="M732" s="20" t="str">
        <f>IF($D732="","",IF($C732="","Missing coin",IF(AND($D732&lt;&gt;"Buy",$D732&lt;&gt;"Sell",$D732&lt;&gt;"Fee",$D732&lt;&gt;"Reward",$D732&lt;&gt;"Transfer"),"Unknown type",IF(SUM($E732)&lt;=0,"Missing quantity",IF(COUNTIF('Portfolio'!$A$9:$A$58,$C732)=0,"Coin missing from the Portfolio tab",IF(AND($D732="Sell",SUM($E732)&gt;SUM($H732)+0.000000000001),"Sale larger than holdings",IF(AND($D732="Fee",SUM($E732)&gt;SUM($H732)+0.000000000001),"Fee larger than holdings",IF(AND(OR($D732="Buy",$D732="Sell"),SUM($F732)&lt;=0),"Missing amount",IF(AND(ISNUMBER($A732),SUM($A732)&lt;MAX($A$4:$A731)),"Date out of chronological order","OK")))))))))</f>
        <v/>
      </c>
    </row>
    <row r="733" spans="1:13" x14ac:dyDescent="0.25">
      <c r="A733" s="21"/>
      <c r="B733" s="13"/>
      <c r="C733" s="13"/>
      <c r="D733" s="13"/>
      <c r="E733" s="22"/>
      <c r="F733" s="14"/>
      <c r="G733" s="14"/>
      <c r="H733" s="16" t="str">
        <f>IF(OR($D733="",$C733=""),"",ROUND(SUMIFS($J$4:$J732,$C$4:$C732,$C733),10))</f>
        <v/>
      </c>
      <c r="I733" s="15" t="str">
        <f>IF(OR($D733="",$C733=""),"",ROUND(SUMIFS($K$4:$K732,$C$4:$C732,$C733),8))</f>
        <v/>
      </c>
      <c r="J733" s="16" t="str">
        <f>IF(OR($D733="",$C733=""),"",IF(OR($D733="Buy",$D733="Reward"),SUM($E733),IF(OR($D733="Sell",$D733="Fee"),-SUM($E733),0)))</f>
        <v/>
      </c>
      <c r="K733" s="17" t="str">
        <f>IF(OR($D733="",$C733=""),"",IF($D733="Sell",IF(SUM($H733)&gt;0,-SUM($I733)*IF(SUM($E733)&gt;SUM($H733),SUM($H733),SUM($E733))/SUM($H733),-SUM($I733)),IF(OR($D733="Buy",$D733="Reward"),SUM($F733)+SUM($G733),0)))</f>
        <v/>
      </c>
      <c r="L733" s="17" t="str">
        <f>IF(OR($C733="",$D733&lt;&gt;"Sell"),"",IF(SUM($H733)&gt;0,SUM($F733)-SUM($G733)-SUM($I733)*IF(SUM($E733)&gt;SUM($H733),SUM($H733),SUM($E733))/SUM($H733),""))</f>
        <v/>
      </c>
      <c r="M733" s="20" t="str">
        <f>IF($D733="","",IF($C733="","Missing coin",IF(AND($D733&lt;&gt;"Buy",$D733&lt;&gt;"Sell",$D733&lt;&gt;"Fee",$D733&lt;&gt;"Reward",$D733&lt;&gt;"Transfer"),"Unknown type",IF(SUM($E733)&lt;=0,"Missing quantity",IF(COUNTIF('Portfolio'!$A$9:$A$58,$C733)=0,"Coin missing from the Portfolio tab",IF(AND($D733="Sell",SUM($E733)&gt;SUM($H733)+0.000000000001),"Sale larger than holdings",IF(AND($D733="Fee",SUM($E733)&gt;SUM($H733)+0.000000000001),"Fee larger than holdings",IF(AND(OR($D733="Buy",$D733="Sell"),SUM($F733)&lt;=0),"Missing amount",IF(AND(ISNUMBER($A733),SUM($A733)&lt;MAX($A$4:$A732)),"Date out of chronological order","OK")))))))))</f>
        <v/>
      </c>
    </row>
    <row r="734" spans="1:13" x14ac:dyDescent="0.25">
      <c r="A734" s="21"/>
      <c r="B734" s="13"/>
      <c r="C734" s="13"/>
      <c r="D734" s="13"/>
      <c r="E734" s="22"/>
      <c r="F734" s="14"/>
      <c r="G734" s="14"/>
      <c r="H734" s="16" t="str">
        <f>IF(OR($D734="",$C734=""),"",ROUND(SUMIFS($J$4:$J733,$C$4:$C733,$C734),10))</f>
        <v/>
      </c>
      <c r="I734" s="15" t="str">
        <f>IF(OR($D734="",$C734=""),"",ROUND(SUMIFS($K$4:$K733,$C$4:$C733,$C734),8))</f>
        <v/>
      </c>
      <c r="J734" s="16" t="str">
        <f>IF(OR($D734="",$C734=""),"",IF(OR($D734="Buy",$D734="Reward"),SUM($E734),IF(OR($D734="Sell",$D734="Fee"),-SUM($E734),0)))</f>
        <v/>
      </c>
      <c r="K734" s="17" t="str">
        <f>IF(OR($D734="",$C734=""),"",IF($D734="Sell",IF(SUM($H734)&gt;0,-SUM($I734)*IF(SUM($E734)&gt;SUM($H734),SUM($H734),SUM($E734))/SUM($H734),-SUM($I734)),IF(OR($D734="Buy",$D734="Reward"),SUM($F734)+SUM($G734),0)))</f>
        <v/>
      </c>
      <c r="L734" s="17" t="str">
        <f>IF(OR($C734="",$D734&lt;&gt;"Sell"),"",IF(SUM($H734)&gt;0,SUM($F734)-SUM($G734)-SUM($I734)*IF(SUM($E734)&gt;SUM($H734),SUM($H734),SUM($E734))/SUM($H734),""))</f>
        <v/>
      </c>
      <c r="M734" s="20" t="str">
        <f>IF($D734="","",IF($C734="","Missing coin",IF(AND($D734&lt;&gt;"Buy",$D734&lt;&gt;"Sell",$D734&lt;&gt;"Fee",$D734&lt;&gt;"Reward",$D734&lt;&gt;"Transfer"),"Unknown type",IF(SUM($E734)&lt;=0,"Missing quantity",IF(COUNTIF('Portfolio'!$A$9:$A$58,$C734)=0,"Coin missing from the Portfolio tab",IF(AND($D734="Sell",SUM($E734)&gt;SUM($H734)+0.000000000001),"Sale larger than holdings",IF(AND($D734="Fee",SUM($E734)&gt;SUM($H734)+0.000000000001),"Fee larger than holdings",IF(AND(OR($D734="Buy",$D734="Sell"),SUM($F734)&lt;=0),"Missing amount",IF(AND(ISNUMBER($A734),SUM($A734)&lt;MAX($A$4:$A733)),"Date out of chronological order","OK")))))))))</f>
        <v/>
      </c>
    </row>
    <row r="735" spans="1:13" x14ac:dyDescent="0.25">
      <c r="A735" s="21"/>
      <c r="B735" s="13"/>
      <c r="C735" s="13"/>
      <c r="D735" s="13"/>
      <c r="E735" s="22"/>
      <c r="F735" s="14"/>
      <c r="G735" s="14"/>
      <c r="H735" s="16" t="str">
        <f>IF(OR($D735="",$C735=""),"",ROUND(SUMIFS($J$4:$J734,$C$4:$C734,$C735),10))</f>
        <v/>
      </c>
      <c r="I735" s="15" t="str">
        <f>IF(OR($D735="",$C735=""),"",ROUND(SUMIFS($K$4:$K734,$C$4:$C734,$C735),8))</f>
        <v/>
      </c>
      <c r="J735" s="16" t="str">
        <f>IF(OR($D735="",$C735=""),"",IF(OR($D735="Buy",$D735="Reward"),SUM($E735),IF(OR($D735="Sell",$D735="Fee"),-SUM($E735),0)))</f>
        <v/>
      </c>
      <c r="K735" s="17" t="str">
        <f>IF(OR($D735="",$C735=""),"",IF($D735="Sell",IF(SUM($H735)&gt;0,-SUM($I735)*IF(SUM($E735)&gt;SUM($H735),SUM($H735),SUM($E735))/SUM($H735),-SUM($I735)),IF(OR($D735="Buy",$D735="Reward"),SUM($F735)+SUM($G735),0)))</f>
        <v/>
      </c>
      <c r="L735" s="17" t="str">
        <f>IF(OR($C735="",$D735&lt;&gt;"Sell"),"",IF(SUM($H735)&gt;0,SUM($F735)-SUM($G735)-SUM($I735)*IF(SUM($E735)&gt;SUM($H735),SUM($H735),SUM($E735))/SUM($H735),""))</f>
        <v/>
      </c>
      <c r="M735" s="20" t="str">
        <f>IF($D735="","",IF($C735="","Missing coin",IF(AND($D735&lt;&gt;"Buy",$D735&lt;&gt;"Sell",$D735&lt;&gt;"Fee",$D735&lt;&gt;"Reward",$D735&lt;&gt;"Transfer"),"Unknown type",IF(SUM($E735)&lt;=0,"Missing quantity",IF(COUNTIF('Portfolio'!$A$9:$A$58,$C735)=0,"Coin missing from the Portfolio tab",IF(AND($D735="Sell",SUM($E735)&gt;SUM($H735)+0.000000000001),"Sale larger than holdings",IF(AND($D735="Fee",SUM($E735)&gt;SUM($H735)+0.000000000001),"Fee larger than holdings",IF(AND(OR($D735="Buy",$D735="Sell"),SUM($F735)&lt;=0),"Missing amount",IF(AND(ISNUMBER($A735),SUM($A735)&lt;MAX($A$4:$A734)),"Date out of chronological order","OK")))))))))</f>
        <v/>
      </c>
    </row>
    <row r="736" spans="1:13" x14ac:dyDescent="0.25">
      <c r="A736" s="21"/>
      <c r="B736" s="13"/>
      <c r="C736" s="13"/>
      <c r="D736" s="13"/>
      <c r="E736" s="22"/>
      <c r="F736" s="14"/>
      <c r="G736" s="14"/>
      <c r="H736" s="16" t="str">
        <f>IF(OR($D736="",$C736=""),"",ROUND(SUMIFS($J$4:$J735,$C$4:$C735,$C736),10))</f>
        <v/>
      </c>
      <c r="I736" s="15" t="str">
        <f>IF(OR($D736="",$C736=""),"",ROUND(SUMIFS($K$4:$K735,$C$4:$C735,$C736),8))</f>
        <v/>
      </c>
      <c r="J736" s="16" t="str">
        <f>IF(OR($D736="",$C736=""),"",IF(OR($D736="Buy",$D736="Reward"),SUM($E736),IF(OR($D736="Sell",$D736="Fee"),-SUM($E736),0)))</f>
        <v/>
      </c>
      <c r="K736" s="17" t="str">
        <f>IF(OR($D736="",$C736=""),"",IF($D736="Sell",IF(SUM($H736)&gt;0,-SUM($I736)*IF(SUM($E736)&gt;SUM($H736),SUM($H736),SUM($E736))/SUM($H736),-SUM($I736)),IF(OR($D736="Buy",$D736="Reward"),SUM($F736)+SUM($G736),0)))</f>
        <v/>
      </c>
      <c r="L736" s="17" t="str">
        <f>IF(OR($C736="",$D736&lt;&gt;"Sell"),"",IF(SUM($H736)&gt;0,SUM($F736)-SUM($G736)-SUM($I736)*IF(SUM($E736)&gt;SUM($H736),SUM($H736),SUM($E736))/SUM($H736),""))</f>
        <v/>
      </c>
      <c r="M736" s="20" t="str">
        <f>IF($D736="","",IF($C736="","Missing coin",IF(AND($D736&lt;&gt;"Buy",$D736&lt;&gt;"Sell",$D736&lt;&gt;"Fee",$D736&lt;&gt;"Reward",$D736&lt;&gt;"Transfer"),"Unknown type",IF(SUM($E736)&lt;=0,"Missing quantity",IF(COUNTIF('Portfolio'!$A$9:$A$58,$C736)=0,"Coin missing from the Portfolio tab",IF(AND($D736="Sell",SUM($E736)&gt;SUM($H736)+0.000000000001),"Sale larger than holdings",IF(AND($D736="Fee",SUM($E736)&gt;SUM($H736)+0.000000000001),"Fee larger than holdings",IF(AND(OR($D736="Buy",$D736="Sell"),SUM($F736)&lt;=0),"Missing amount",IF(AND(ISNUMBER($A736),SUM($A736)&lt;MAX($A$4:$A735)),"Date out of chronological order","OK")))))))))</f>
        <v/>
      </c>
    </row>
    <row r="737" spans="1:13" x14ac:dyDescent="0.25">
      <c r="A737" s="21"/>
      <c r="B737" s="13"/>
      <c r="C737" s="13"/>
      <c r="D737" s="13"/>
      <c r="E737" s="22"/>
      <c r="F737" s="14"/>
      <c r="G737" s="14"/>
      <c r="H737" s="16" t="str">
        <f>IF(OR($D737="",$C737=""),"",ROUND(SUMIFS($J$4:$J736,$C$4:$C736,$C737),10))</f>
        <v/>
      </c>
      <c r="I737" s="15" t="str">
        <f>IF(OR($D737="",$C737=""),"",ROUND(SUMIFS($K$4:$K736,$C$4:$C736,$C737),8))</f>
        <v/>
      </c>
      <c r="J737" s="16" t="str">
        <f>IF(OR($D737="",$C737=""),"",IF(OR($D737="Buy",$D737="Reward"),SUM($E737),IF(OR($D737="Sell",$D737="Fee"),-SUM($E737),0)))</f>
        <v/>
      </c>
      <c r="K737" s="17" t="str">
        <f>IF(OR($D737="",$C737=""),"",IF($D737="Sell",IF(SUM($H737)&gt;0,-SUM($I737)*IF(SUM($E737)&gt;SUM($H737),SUM($H737),SUM($E737))/SUM($H737),-SUM($I737)),IF(OR($D737="Buy",$D737="Reward"),SUM($F737)+SUM($G737),0)))</f>
        <v/>
      </c>
      <c r="L737" s="17" t="str">
        <f>IF(OR($C737="",$D737&lt;&gt;"Sell"),"",IF(SUM($H737)&gt;0,SUM($F737)-SUM($G737)-SUM($I737)*IF(SUM($E737)&gt;SUM($H737),SUM($H737),SUM($E737))/SUM($H737),""))</f>
        <v/>
      </c>
      <c r="M737" s="20" t="str">
        <f>IF($D737="","",IF($C737="","Missing coin",IF(AND($D737&lt;&gt;"Buy",$D737&lt;&gt;"Sell",$D737&lt;&gt;"Fee",$D737&lt;&gt;"Reward",$D737&lt;&gt;"Transfer"),"Unknown type",IF(SUM($E737)&lt;=0,"Missing quantity",IF(COUNTIF('Portfolio'!$A$9:$A$58,$C737)=0,"Coin missing from the Portfolio tab",IF(AND($D737="Sell",SUM($E737)&gt;SUM($H737)+0.000000000001),"Sale larger than holdings",IF(AND($D737="Fee",SUM($E737)&gt;SUM($H737)+0.000000000001),"Fee larger than holdings",IF(AND(OR($D737="Buy",$D737="Sell"),SUM($F737)&lt;=0),"Missing amount",IF(AND(ISNUMBER($A737),SUM($A737)&lt;MAX($A$4:$A736)),"Date out of chronological order","OK")))))))))</f>
        <v/>
      </c>
    </row>
    <row r="738" spans="1:13" x14ac:dyDescent="0.25">
      <c r="A738" s="21"/>
      <c r="B738" s="13"/>
      <c r="C738" s="13"/>
      <c r="D738" s="13"/>
      <c r="E738" s="22"/>
      <c r="F738" s="14"/>
      <c r="G738" s="14"/>
      <c r="H738" s="16" t="str">
        <f>IF(OR($D738="",$C738=""),"",ROUND(SUMIFS($J$4:$J737,$C$4:$C737,$C738),10))</f>
        <v/>
      </c>
      <c r="I738" s="15" t="str">
        <f>IF(OR($D738="",$C738=""),"",ROUND(SUMIFS($K$4:$K737,$C$4:$C737,$C738),8))</f>
        <v/>
      </c>
      <c r="J738" s="16" t="str">
        <f>IF(OR($D738="",$C738=""),"",IF(OR($D738="Buy",$D738="Reward"),SUM($E738),IF(OR($D738="Sell",$D738="Fee"),-SUM($E738),0)))</f>
        <v/>
      </c>
      <c r="K738" s="17" t="str">
        <f>IF(OR($D738="",$C738=""),"",IF($D738="Sell",IF(SUM($H738)&gt;0,-SUM($I738)*IF(SUM($E738)&gt;SUM($H738),SUM($H738),SUM($E738))/SUM($H738),-SUM($I738)),IF(OR($D738="Buy",$D738="Reward"),SUM($F738)+SUM($G738),0)))</f>
        <v/>
      </c>
      <c r="L738" s="17" t="str">
        <f>IF(OR($C738="",$D738&lt;&gt;"Sell"),"",IF(SUM($H738)&gt;0,SUM($F738)-SUM($G738)-SUM($I738)*IF(SUM($E738)&gt;SUM($H738),SUM($H738),SUM($E738))/SUM($H738),""))</f>
        <v/>
      </c>
      <c r="M738" s="20" t="str">
        <f>IF($D738="","",IF($C738="","Missing coin",IF(AND($D738&lt;&gt;"Buy",$D738&lt;&gt;"Sell",$D738&lt;&gt;"Fee",$D738&lt;&gt;"Reward",$D738&lt;&gt;"Transfer"),"Unknown type",IF(SUM($E738)&lt;=0,"Missing quantity",IF(COUNTIF('Portfolio'!$A$9:$A$58,$C738)=0,"Coin missing from the Portfolio tab",IF(AND($D738="Sell",SUM($E738)&gt;SUM($H738)+0.000000000001),"Sale larger than holdings",IF(AND($D738="Fee",SUM($E738)&gt;SUM($H738)+0.000000000001),"Fee larger than holdings",IF(AND(OR($D738="Buy",$D738="Sell"),SUM($F738)&lt;=0),"Missing amount",IF(AND(ISNUMBER($A738),SUM($A738)&lt;MAX($A$4:$A737)),"Date out of chronological order","OK")))))))))</f>
        <v/>
      </c>
    </row>
    <row r="739" spans="1:13" x14ac:dyDescent="0.25">
      <c r="A739" s="21"/>
      <c r="B739" s="13"/>
      <c r="C739" s="13"/>
      <c r="D739" s="13"/>
      <c r="E739" s="22"/>
      <c r="F739" s="14"/>
      <c r="G739" s="14"/>
      <c r="H739" s="16" t="str">
        <f>IF(OR($D739="",$C739=""),"",ROUND(SUMIFS($J$4:$J738,$C$4:$C738,$C739),10))</f>
        <v/>
      </c>
      <c r="I739" s="15" t="str">
        <f>IF(OR($D739="",$C739=""),"",ROUND(SUMIFS($K$4:$K738,$C$4:$C738,$C739),8))</f>
        <v/>
      </c>
      <c r="J739" s="16" t="str">
        <f>IF(OR($D739="",$C739=""),"",IF(OR($D739="Buy",$D739="Reward"),SUM($E739),IF(OR($D739="Sell",$D739="Fee"),-SUM($E739),0)))</f>
        <v/>
      </c>
      <c r="K739" s="17" t="str">
        <f>IF(OR($D739="",$C739=""),"",IF($D739="Sell",IF(SUM($H739)&gt;0,-SUM($I739)*IF(SUM($E739)&gt;SUM($H739),SUM($H739),SUM($E739))/SUM($H739),-SUM($I739)),IF(OR($D739="Buy",$D739="Reward"),SUM($F739)+SUM($G739),0)))</f>
        <v/>
      </c>
      <c r="L739" s="17" t="str">
        <f>IF(OR($C739="",$D739&lt;&gt;"Sell"),"",IF(SUM($H739)&gt;0,SUM($F739)-SUM($G739)-SUM($I739)*IF(SUM($E739)&gt;SUM($H739),SUM($H739),SUM($E739))/SUM($H739),""))</f>
        <v/>
      </c>
      <c r="M739" s="20" t="str">
        <f>IF($D739="","",IF($C739="","Missing coin",IF(AND($D739&lt;&gt;"Buy",$D739&lt;&gt;"Sell",$D739&lt;&gt;"Fee",$D739&lt;&gt;"Reward",$D739&lt;&gt;"Transfer"),"Unknown type",IF(SUM($E739)&lt;=0,"Missing quantity",IF(COUNTIF('Portfolio'!$A$9:$A$58,$C739)=0,"Coin missing from the Portfolio tab",IF(AND($D739="Sell",SUM($E739)&gt;SUM($H739)+0.000000000001),"Sale larger than holdings",IF(AND($D739="Fee",SUM($E739)&gt;SUM($H739)+0.000000000001),"Fee larger than holdings",IF(AND(OR($D739="Buy",$D739="Sell"),SUM($F739)&lt;=0),"Missing amount",IF(AND(ISNUMBER($A739),SUM($A739)&lt;MAX($A$4:$A738)),"Date out of chronological order","OK")))))))))</f>
        <v/>
      </c>
    </row>
    <row r="740" spans="1:13" x14ac:dyDescent="0.25">
      <c r="A740" s="21"/>
      <c r="B740" s="13"/>
      <c r="C740" s="13"/>
      <c r="D740" s="13"/>
      <c r="E740" s="22"/>
      <c r="F740" s="14"/>
      <c r="G740" s="14"/>
      <c r="H740" s="16" t="str">
        <f>IF(OR($D740="",$C740=""),"",ROUND(SUMIFS($J$4:$J739,$C$4:$C739,$C740),10))</f>
        <v/>
      </c>
      <c r="I740" s="15" t="str">
        <f>IF(OR($D740="",$C740=""),"",ROUND(SUMIFS($K$4:$K739,$C$4:$C739,$C740),8))</f>
        <v/>
      </c>
      <c r="J740" s="16" t="str">
        <f>IF(OR($D740="",$C740=""),"",IF(OR($D740="Buy",$D740="Reward"),SUM($E740),IF(OR($D740="Sell",$D740="Fee"),-SUM($E740),0)))</f>
        <v/>
      </c>
      <c r="K740" s="17" t="str">
        <f>IF(OR($D740="",$C740=""),"",IF($D740="Sell",IF(SUM($H740)&gt;0,-SUM($I740)*IF(SUM($E740)&gt;SUM($H740),SUM($H740),SUM($E740))/SUM($H740),-SUM($I740)),IF(OR($D740="Buy",$D740="Reward"),SUM($F740)+SUM($G740),0)))</f>
        <v/>
      </c>
      <c r="L740" s="17" t="str">
        <f>IF(OR($C740="",$D740&lt;&gt;"Sell"),"",IF(SUM($H740)&gt;0,SUM($F740)-SUM($G740)-SUM($I740)*IF(SUM($E740)&gt;SUM($H740),SUM($H740),SUM($E740))/SUM($H740),""))</f>
        <v/>
      </c>
      <c r="M740" s="20" t="str">
        <f>IF($D740="","",IF($C740="","Missing coin",IF(AND($D740&lt;&gt;"Buy",$D740&lt;&gt;"Sell",$D740&lt;&gt;"Fee",$D740&lt;&gt;"Reward",$D740&lt;&gt;"Transfer"),"Unknown type",IF(SUM($E740)&lt;=0,"Missing quantity",IF(COUNTIF('Portfolio'!$A$9:$A$58,$C740)=0,"Coin missing from the Portfolio tab",IF(AND($D740="Sell",SUM($E740)&gt;SUM($H740)+0.000000000001),"Sale larger than holdings",IF(AND($D740="Fee",SUM($E740)&gt;SUM($H740)+0.000000000001),"Fee larger than holdings",IF(AND(OR($D740="Buy",$D740="Sell"),SUM($F740)&lt;=0),"Missing amount",IF(AND(ISNUMBER($A740),SUM($A740)&lt;MAX($A$4:$A739)),"Date out of chronological order","OK")))))))))</f>
        <v/>
      </c>
    </row>
    <row r="741" spans="1:13" x14ac:dyDescent="0.25">
      <c r="A741" s="21"/>
      <c r="B741" s="13"/>
      <c r="C741" s="13"/>
      <c r="D741" s="13"/>
      <c r="E741" s="22"/>
      <c r="F741" s="14"/>
      <c r="G741" s="14"/>
      <c r="H741" s="16" t="str">
        <f>IF(OR($D741="",$C741=""),"",ROUND(SUMIFS($J$4:$J740,$C$4:$C740,$C741),10))</f>
        <v/>
      </c>
      <c r="I741" s="15" t="str">
        <f>IF(OR($D741="",$C741=""),"",ROUND(SUMIFS($K$4:$K740,$C$4:$C740,$C741),8))</f>
        <v/>
      </c>
      <c r="J741" s="16" t="str">
        <f>IF(OR($D741="",$C741=""),"",IF(OR($D741="Buy",$D741="Reward"),SUM($E741),IF(OR($D741="Sell",$D741="Fee"),-SUM($E741),0)))</f>
        <v/>
      </c>
      <c r="K741" s="17" t="str">
        <f>IF(OR($D741="",$C741=""),"",IF($D741="Sell",IF(SUM($H741)&gt;0,-SUM($I741)*IF(SUM($E741)&gt;SUM($H741),SUM($H741),SUM($E741))/SUM($H741),-SUM($I741)),IF(OR($D741="Buy",$D741="Reward"),SUM($F741)+SUM($G741),0)))</f>
        <v/>
      </c>
      <c r="L741" s="17" t="str">
        <f>IF(OR($C741="",$D741&lt;&gt;"Sell"),"",IF(SUM($H741)&gt;0,SUM($F741)-SUM($G741)-SUM($I741)*IF(SUM($E741)&gt;SUM($H741),SUM($H741),SUM($E741))/SUM($H741),""))</f>
        <v/>
      </c>
      <c r="M741" s="20" t="str">
        <f>IF($D741="","",IF($C741="","Missing coin",IF(AND($D741&lt;&gt;"Buy",$D741&lt;&gt;"Sell",$D741&lt;&gt;"Fee",$D741&lt;&gt;"Reward",$D741&lt;&gt;"Transfer"),"Unknown type",IF(SUM($E741)&lt;=0,"Missing quantity",IF(COUNTIF('Portfolio'!$A$9:$A$58,$C741)=0,"Coin missing from the Portfolio tab",IF(AND($D741="Sell",SUM($E741)&gt;SUM($H741)+0.000000000001),"Sale larger than holdings",IF(AND($D741="Fee",SUM($E741)&gt;SUM($H741)+0.000000000001),"Fee larger than holdings",IF(AND(OR($D741="Buy",$D741="Sell"),SUM($F741)&lt;=0),"Missing amount",IF(AND(ISNUMBER($A741),SUM($A741)&lt;MAX($A$4:$A740)),"Date out of chronological order","OK")))))))))</f>
        <v/>
      </c>
    </row>
    <row r="742" spans="1:13" x14ac:dyDescent="0.25">
      <c r="A742" s="21"/>
      <c r="B742" s="13"/>
      <c r="C742" s="13"/>
      <c r="D742" s="13"/>
      <c r="E742" s="22"/>
      <c r="F742" s="14"/>
      <c r="G742" s="14"/>
      <c r="H742" s="16" t="str">
        <f>IF(OR($D742="",$C742=""),"",ROUND(SUMIFS($J$4:$J741,$C$4:$C741,$C742),10))</f>
        <v/>
      </c>
      <c r="I742" s="15" t="str">
        <f>IF(OR($D742="",$C742=""),"",ROUND(SUMIFS($K$4:$K741,$C$4:$C741,$C742),8))</f>
        <v/>
      </c>
      <c r="J742" s="16" t="str">
        <f>IF(OR($D742="",$C742=""),"",IF(OR($D742="Buy",$D742="Reward"),SUM($E742),IF(OR($D742="Sell",$D742="Fee"),-SUM($E742),0)))</f>
        <v/>
      </c>
      <c r="K742" s="17" t="str">
        <f>IF(OR($D742="",$C742=""),"",IF($D742="Sell",IF(SUM($H742)&gt;0,-SUM($I742)*IF(SUM($E742)&gt;SUM($H742),SUM($H742),SUM($E742))/SUM($H742),-SUM($I742)),IF(OR($D742="Buy",$D742="Reward"),SUM($F742)+SUM($G742),0)))</f>
        <v/>
      </c>
      <c r="L742" s="17" t="str">
        <f>IF(OR($C742="",$D742&lt;&gt;"Sell"),"",IF(SUM($H742)&gt;0,SUM($F742)-SUM($G742)-SUM($I742)*IF(SUM($E742)&gt;SUM($H742),SUM($H742),SUM($E742))/SUM($H742),""))</f>
        <v/>
      </c>
      <c r="M742" s="20" t="str">
        <f>IF($D742="","",IF($C742="","Missing coin",IF(AND($D742&lt;&gt;"Buy",$D742&lt;&gt;"Sell",$D742&lt;&gt;"Fee",$D742&lt;&gt;"Reward",$D742&lt;&gt;"Transfer"),"Unknown type",IF(SUM($E742)&lt;=0,"Missing quantity",IF(COUNTIF('Portfolio'!$A$9:$A$58,$C742)=0,"Coin missing from the Portfolio tab",IF(AND($D742="Sell",SUM($E742)&gt;SUM($H742)+0.000000000001),"Sale larger than holdings",IF(AND($D742="Fee",SUM($E742)&gt;SUM($H742)+0.000000000001),"Fee larger than holdings",IF(AND(OR($D742="Buy",$D742="Sell"),SUM($F742)&lt;=0),"Missing amount",IF(AND(ISNUMBER($A742),SUM($A742)&lt;MAX($A$4:$A741)),"Date out of chronological order","OK")))))))))</f>
        <v/>
      </c>
    </row>
    <row r="743" spans="1:13" x14ac:dyDescent="0.25">
      <c r="A743" s="21"/>
      <c r="B743" s="13"/>
      <c r="C743" s="13"/>
      <c r="D743" s="13"/>
      <c r="E743" s="22"/>
      <c r="F743" s="14"/>
      <c r="G743" s="14"/>
      <c r="H743" s="16" t="str">
        <f>IF(OR($D743="",$C743=""),"",ROUND(SUMIFS($J$4:$J742,$C$4:$C742,$C743),10))</f>
        <v/>
      </c>
      <c r="I743" s="15" t="str">
        <f>IF(OR($D743="",$C743=""),"",ROUND(SUMIFS($K$4:$K742,$C$4:$C742,$C743),8))</f>
        <v/>
      </c>
      <c r="J743" s="16" t="str">
        <f>IF(OR($D743="",$C743=""),"",IF(OR($D743="Buy",$D743="Reward"),SUM($E743),IF(OR($D743="Sell",$D743="Fee"),-SUM($E743),0)))</f>
        <v/>
      </c>
      <c r="K743" s="17" t="str">
        <f>IF(OR($D743="",$C743=""),"",IF($D743="Sell",IF(SUM($H743)&gt;0,-SUM($I743)*IF(SUM($E743)&gt;SUM($H743),SUM($H743),SUM($E743))/SUM($H743),-SUM($I743)),IF(OR($D743="Buy",$D743="Reward"),SUM($F743)+SUM($G743),0)))</f>
        <v/>
      </c>
      <c r="L743" s="17" t="str">
        <f>IF(OR($C743="",$D743&lt;&gt;"Sell"),"",IF(SUM($H743)&gt;0,SUM($F743)-SUM($G743)-SUM($I743)*IF(SUM($E743)&gt;SUM($H743),SUM($H743),SUM($E743))/SUM($H743),""))</f>
        <v/>
      </c>
      <c r="M743" s="20" t="str">
        <f>IF($D743="","",IF($C743="","Missing coin",IF(AND($D743&lt;&gt;"Buy",$D743&lt;&gt;"Sell",$D743&lt;&gt;"Fee",$D743&lt;&gt;"Reward",$D743&lt;&gt;"Transfer"),"Unknown type",IF(SUM($E743)&lt;=0,"Missing quantity",IF(COUNTIF('Portfolio'!$A$9:$A$58,$C743)=0,"Coin missing from the Portfolio tab",IF(AND($D743="Sell",SUM($E743)&gt;SUM($H743)+0.000000000001),"Sale larger than holdings",IF(AND($D743="Fee",SUM($E743)&gt;SUM($H743)+0.000000000001),"Fee larger than holdings",IF(AND(OR($D743="Buy",$D743="Sell"),SUM($F743)&lt;=0),"Missing amount",IF(AND(ISNUMBER($A743),SUM($A743)&lt;MAX($A$4:$A742)),"Date out of chronological order","OK")))))))))</f>
        <v/>
      </c>
    </row>
    <row r="744" spans="1:13" x14ac:dyDescent="0.25">
      <c r="A744" s="21"/>
      <c r="B744" s="13"/>
      <c r="C744" s="13"/>
      <c r="D744" s="13"/>
      <c r="E744" s="22"/>
      <c r="F744" s="14"/>
      <c r="G744" s="14"/>
      <c r="H744" s="16" t="str">
        <f>IF(OR($D744="",$C744=""),"",ROUND(SUMIFS($J$4:$J743,$C$4:$C743,$C744),10))</f>
        <v/>
      </c>
      <c r="I744" s="15" t="str">
        <f>IF(OR($D744="",$C744=""),"",ROUND(SUMIFS($K$4:$K743,$C$4:$C743,$C744),8))</f>
        <v/>
      </c>
      <c r="J744" s="16" t="str">
        <f>IF(OR($D744="",$C744=""),"",IF(OR($D744="Buy",$D744="Reward"),SUM($E744),IF(OR($D744="Sell",$D744="Fee"),-SUM($E744),0)))</f>
        <v/>
      </c>
      <c r="K744" s="17" t="str">
        <f>IF(OR($D744="",$C744=""),"",IF($D744="Sell",IF(SUM($H744)&gt;0,-SUM($I744)*IF(SUM($E744)&gt;SUM($H744),SUM($H744),SUM($E744))/SUM($H744),-SUM($I744)),IF(OR($D744="Buy",$D744="Reward"),SUM($F744)+SUM($G744),0)))</f>
        <v/>
      </c>
      <c r="L744" s="17" t="str">
        <f>IF(OR($C744="",$D744&lt;&gt;"Sell"),"",IF(SUM($H744)&gt;0,SUM($F744)-SUM($G744)-SUM($I744)*IF(SUM($E744)&gt;SUM($H744),SUM($H744),SUM($E744))/SUM($H744),""))</f>
        <v/>
      </c>
      <c r="M744" s="20" t="str">
        <f>IF($D744="","",IF($C744="","Missing coin",IF(AND($D744&lt;&gt;"Buy",$D744&lt;&gt;"Sell",$D744&lt;&gt;"Fee",$D744&lt;&gt;"Reward",$D744&lt;&gt;"Transfer"),"Unknown type",IF(SUM($E744)&lt;=0,"Missing quantity",IF(COUNTIF('Portfolio'!$A$9:$A$58,$C744)=0,"Coin missing from the Portfolio tab",IF(AND($D744="Sell",SUM($E744)&gt;SUM($H744)+0.000000000001),"Sale larger than holdings",IF(AND($D744="Fee",SUM($E744)&gt;SUM($H744)+0.000000000001),"Fee larger than holdings",IF(AND(OR($D744="Buy",$D744="Sell"),SUM($F744)&lt;=0),"Missing amount",IF(AND(ISNUMBER($A744),SUM($A744)&lt;MAX($A$4:$A743)),"Date out of chronological order","OK")))))))))</f>
        <v/>
      </c>
    </row>
    <row r="745" spans="1:13" x14ac:dyDescent="0.25">
      <c r="A745" s="21"/>
      <c r="B745" s="13"/>
      <c r="C745" s="13"/>
      <c r="D745" s="13"/>
      <c r="E745" s="22"/>
      <c r="F745" s="14"/>
      <c r="G745" s="14"/>
      <c r="H745" s="16" t="str">
        <f>IF(OR($D745="",$C745=""),"",ROUND(SUMIFS($J$4:$J744,$C$4:$C744,$C745),10))</f>
        <v/>
      </c>
      <c r="I745" s="15" t="str">
        <f>IF(OR($D745="",$C745=""),"",ROUND(SUMIFS($K$4:$K744,$C$4:$C744,$C745),8))</f>
        <v/>
      </c>
      <c r="J745" s="16" t="str">
        <f>IF(OR($D745="",$C745=""),"",IF(OR($D745="Buy",$D745="Reward"),SUM($E745),IF(OR($D745="Sell",$D745="Fee"),-SUM($E745),0)))</f>
        <v/>
      </c>
      <c r="K745" s="17" t="str">
        <f>IF(OR($D745="",$C745=""),"",IF($D745="Sell",IF(SUM($H745)&gt;0,-SUM($I745)*IF(SUM($E745)&gt;SUM($H745),SUM($H745),SUM($E745))/SUM($H745),-SUM($I745)),IF(OR($D745="Buy",$D745="Reward"),SUM($F745)+SUM($G745),0)))</f>
        <v/>
      </c>
      <c r="L745" s="17" t="str">
        <f>IF(OR($C745="",$D745&lt;&gt;"Sell"),"",IF(SUM($H745)&gt;0,SUM($F745)-SUM($G745)-SUM($I745)*IF(SUM($E745)&gt;SUM($H745),SUM($H745),SUM($E745))/SUM($H745),""))</f>
        <v/>
      </c>
      <c r="M745" s="20" t="str">
        <f>IF($D745="","",IF($C745="","Missing coin",IF(AND($D745&lt;&gt;"Buy",$D745&lt;&gt;"Sell",$D745&lt;&gt;"Fee",$D745&lt;&gt;"Reward",$D745&lt;&gt;"Transfer"),"Unknown type",IF(SUM($E745)&lt;=0,"Missing quantity",IF(COUNTIF('Portfolio'!$A$9:$A$58,$C745)=0,"Coin missing from the Portfolio tab",IF(AND($D745="Sell",SUM($E745)&gt;SUM($H745)+0.000000000001),"Sale larger than holdings",IF(AND($D745="Fee",SUM($E745)&gt;SUM($H745)+0.000000000001),"Fee larger than holdings",IF(AND(OR($D745="Buy",$D745="Sell"),SUM($F745)&lt;=0),"Missing amount",IF(AND(ISNUMBER($A745),SUM($A745)&lt;MAX($A$4:$A744)),"Date out of chronological order","OK")))))))))</f>
        <v/>
      </c>
    </row>
    <row r="746" spans="1:13" x14ac:dyDescent="0.25">
      <c r="A746" s="21"/>
      <c r="B746" s="13"/>
      <c r="C746" s="13"/>
      <c r="D746" s="13"/>
      <c r="E746" s="22"/>
      <c r="F746" s="14"/>
      <c r="G746" s="14"/>
      <c r="H746" s="16" t="str">
        <f>IF(OR($D746="",$C746=""),"",ROUND(SUMIFS($J$4:$J745,$C$4:$C745,$C746),10))</f>
        <v/>
      </c>
      <c r="I746" s="15" t="str">
        <f>IF(OR($D746="",$C746=""),"",ROUND(SUMIFS($K$4:$K745,$C$4:$C745,$C746),8))</f>
        <v/>
      </c>
      <c r="J746" s="16" t="str">
        <f>IF(OR($D746="",$C746=""),"",IF(OR($D746="Buy",$D746="Reward"),SUM($E746),IF(OR($D746="Sell",$D746="Fee"),-SUM($E746),0)))</f>
        <v/>
      </c>
      <c r="K746" s="17" t="str">
        <f>IF(OR($D746="",$C746=""),"",IF($D746="Sell",IF(SUM($H746)&gt;0,-SUM($I746)*IF(SUM($E746)&gt;SUM($H746),SUM($H746),SUM($E746))/SUM($H746),-SUM($I746)),IF(OR($D746="Buy",$D746="Reward"),SUM($F746)+SUM($G746),0)))</f>
        <v/>
      </c>
      <c r="L746" s="17" t="str">
        <f>IF(OR($C746="",$D746&lt;&gt;"Sell"),"",IF(SUM($H746)&gt;0,SUM($F746)-SUM($G746)-SUM($I746)*IF(SUM($E746)&gt;SUM($H746),SUM($H746),SUM($E746))/SUM($H746),""))</f>
        <v/>
      </c>
      <c r="M746" s="20" t="str">
        <f>IF($D746="","",IF($C746="","Missing coin",IF(AND($D746&lt;&gt;"Buy",$D746&lt;&gt;"Sell",$D746&lt;&gt;"Fee",$D746&lt;&gt;"Reward",$D746&lt;&gt;"Transfer"),"Unknown type",IF(SUM($E746)&lt;=0,"Missing quantity",IF(COUNTIF('Portfolio'!$A$9:$A$58,$C746)=0,"Coin missing from the Portfolio tab",IF(AND($D746="Sell",SUM($E746)&gt;SUM($H746)+0.000000000001),"Sale larger than holdings",IF(AND($D746="Fee",SUM($E746)&gt;SUM($H746)+0.000000000001),"Fee larger than holdings",IF(AND(OR($D746="Buy",$D746="Sell"),SUM($F746)&lt;=0),"Missing amount",IF(AND(ISNUMBER($A746),SUM($A746)&lt;MAX($A$4:$A745)),"Date out of chronological order","OK")))))))))</f>
        <v/>
      </c>
    </row>
    <row r="747" spans="1:13" x14ac:dyDescent="0.25">
      <c r="A747" s="21"/>
      <c r="B747" s="13"/>
      <c r="C747" s="13"/>
      <c r="D747" s="13"/>
      <c r="E747" s="22"/>
      <c r="F747" s="14"/>
      <c r="G747" s="14"/>
      <c r="H747" s="16" t="str">
        <f>IF(OR($D747="",$C747=""),"",ROUND(SUMIFS($J$4:$J746,$C$4:$C746,$C747),10))</f>
        <v/>
      </c>
      <c r="I747" s="15" t="str">
        <f>IF(OR($D747="",$C747=""),"",ROUND(SUMIFS($K$4:$K746,$C$4:$C746,$C747),8))</f>
        <v/>
      </c>
      <c r="J747" s="16" t="str">
        <f>IF(OR($D747="",$C747=""),"",IF(OR($D747="Buy",$D747="Reward"),SUM($E747),IF(OR($D747="Sell",$D747="Fee"),-SUM($E747),0)))</f>
        <v/>
      </c>
      <c r="K747" s="17" t="str">
        <f>IF(OR($D747="",$C747=""),"",IF($D747="Sell",IF(SUM($H747)&gt;0,-SUM($I747)*IF(SUM($E747)&gt;SUM($H747),SUM($H747),SUM($E747))/SUM($H747),-SUM($I747)),IF(OR($D747="Buy",$D747="Reward"),SUM($F747)+SUM($G747),0)))</f>
        <v/>
      </c>
      <c r="L747" s="17" t="str">
        <f>IF(OR($C747="",$D747&lt;&gt;"Sell"),"",IF(SUM($H747)&gt;0,SUM($F747)-SUM($G747)-SUM($I747)*IF(SUM($E747)&gt;SUM($H747),SUM($H747),SUM($E747))/SUM($H747),""))</f>
        <v/>
      </c>
      <c r="M747" s="20" t="str">
        <f>IF($D747="","",IF($C747="","Missing coin",IF(AND($D747&lt;&gt;"Buy",$D747&lt;&gt;"Sell",$D747&lt;&gt;"Fee",$D747&lt;&gt;"Reward",$D747&lt;&gt;"Transfer"),"Unknown type",IF(SUM($E747)&lt;=0,"Missing quantity",IF(COUNTIF('Portfolio'!$A$9:$A$58,$C747)=0,"Coin missing from the Portfolio tab",IF(AND($D747="Sell",SUM($E747)&gt;SUM($H747)+0.000000000001),"Sale larger than holdings",IF(AND($D747="Fee",SUM($E747)&gt;SUM($H747)+0.000000000001),"Fee larger than holdings",IF(AND(OR($D747="Buy",$D747="Sell"),SUM($F747)&lt;=0),"Missing amount",IF(AND(ISNUMBER($A747),SUM($A747)&lt;MAX($A$4:$A746)),"Date out of chronological order","OK")))))))))</f>
        <v/>
      </c>
    </row>
    <row r="748" spans="1:13" x14ac:dyDescent="0.25">
      <c r="A748" s="21"/>
      <c r="B748" s="13"/>
      <c r="C748" s="13"/>
      <c r="D748" s="13"/>
      <c r="E748" s="22"/>
      <c r="F748" s="14"/>
      <c r="G748" s="14"/>
      <c r="H748" s="16" t="str">
        <f>IF(OR($D748="",$C748=""),"",ROUND(SUMIFS($J$4:$J747,$C$4:$C747,$C748),10))</f>
        <v/>
      </c>
      <c r="I748" s="15" t="str">
        <f>IF(OR($D748="",$C748=""),"",ROUND(SUMIFS($K$4:$K747,$C$4:$C747,$C748),8))</f>
        <v/>
      </c>
      <c r="J748" s="16" t="str">
        <f>IF(OR($D748="",$C748=""),"",IF(OR($D748="Buy",$D748="Reward"),SUM($E748),IF(OR($D748="Sell",$D748="Fee"),-SUM($E748),0)))</f>
        <v/>
      </c>
      <c r="K748" s="17" t="str">
        <f>IF(OR($D748="",$C748=""),"",IF($D748="Sell",IF(SUM($H748)&gt;0,-SUM($I748)*IF(SUM($E748)&gt;SUM($H748),SUM($H748),SUM($E748))/SUM($H748),-SUM($I748)),IF(OR($D748="Buy",$D748="Reward"),SUM($F748)+SUM($G748),0)))</f>
        <v/>
      </c>
      <c r="L748" s="17" t="str">
        <f>IF(OR($C748="",$D748&lt;&gt;"Sell"),"",IF(SUM($H748)&gt;0,SUM($F748)-SUM($G748)-SUM($I748)*IF(SUM($E748)&gt;SUM($H748),SUM($H748),SUM($E748))/SUM($H748),""))</f>
        <v/>
      </c>
      <c r="M748" s="20" t="str">
        <f>IF($D748="","",IF($C748="","Missing coin",IF(AND($D748&lt;&gt;"Buy",$D748&lt;&gt;"Sell",$D748&lt;&gt;"Fee",$D748&lt;&gt;"Reward",$D748&lt;&gt;"Transfer"),"Unknown type",IF(SUM($E748)&lt;=0,"Missing quantity",IF(COUNTIF('Portfolio'!$A$9:$A$58,$C748)=0,"Coin missing from the Portfolio tab",IF(AND($D748="Sell",SUM($E748)&gt;SUM($H748)+0.000000000001),"Sale larger than holdings",IF(AND($D748="Fee",SUM($E748)&gt;SUM($H748)+0.000000000001),"Fee larger than holdings",IF(AND(OR($D748="Buy",$D748="Sell"),SUM($F748)&lt;=0),"Missing amount",IF(AND(ISNUMBER($A748),SUM($A748)&lt;MAX($A$4:$A747)),"Date out of chronological order","OK")))))))))</f>
        <v/>
      </c>
    </row>
    <row r="749" spans="1:13" x14ac:dyDescent="0.25">
      <c r="A749" s="21"/>
      <c r="B749" s="13"/>
      <c r="C749" s="13"/>
      <c r="D749" s="13"/>
      <c r="E749" s="22"/>
      <c r="F749" s="14"/>
      <c r="G749" s="14"/>
      <c r="H749" s="16" t="str">
        <f>IF(OR($D749="",$C749=""),"",ROUND(SUMIFS($J$4:$J748,$C$4:$C748,$C749),10))</f>
        <v/>
      </c>
      <c r="I749" s="15" t="str">
        <f>IF(OR($D749="",$C749=""),"",ROUND(SUMIFS($K$4:$K748,$C$4:$C748,$C749),8))</f>
        <v/>
      </c>
      <c r="J749" s="16" t="str">
        <f>IF(OR($D749="",$C749=""),"",IF(OR($D749="Buy",$D749="Reward"),SUM($E749),IF(OR($D749="Sell",$D749="Fee"),-SUM($E749),0)))</f>
        <v/>
      </c>
      <c r="K749" s="17" t="str">
        <f>IF(OR($D749="",$C749=""),"",IF($D749="Sell",IF(SUM($H749)&gt;0,-SUM($I749)*IF(SUM($E749)&gt;SUM($H749),SUM($H749),SUM($E749))/SUM($H749),-SUM($I749)),IF(OR($D749="Buy",$D749="Reward"),SUM($F749)+SUM($G749),0)))</f>
        <v/>
      </c>
      <c r="L749" s="17" t="str">
        <f>IF(OR($C749="",$D749&lt;&gt;"Sell"),"",IF(SUM($H749)&gt;0,SUM($F749)-SUM($G749)-SUM($I749)*IF(SUM($E749)&gt;SUM($H749),SUM($H749),SUM($E749))/SUM($H749),""))</f>
        <v/>
      </c>
      <c r="M749" s="20" t="str">
        <f>IF($D749="","",IF($C749="","Missing coin",IF(AND($D749&lt;&gt;"Buy",$D749&lt;&gt;"Sell",$D749&lt;&gt;"Fee",$D749&lt;&gt;"Reward",$D749&lt;&gt;"Transfer"),"Unknown type",IF(SUM($E749)&lt;=0,"Missing quantity",IF(COUNTIF('Portfolio'!$A$9:$A$58,$C749)=0,"Coin missing from the Portfolio tab",IF(AND($D749="Sell",SUM($E749)&gt;SUM($H749)+0.000000000001),"Sale larger than holdings",IF(AND($D749="Fee",SUM($E749)&gt;SUM($H749)+0.000000000001),"Fee larger than holdings",IF(AND(OR($D749="Buy",$D749="Sell"),SUM($F749)&lt;=0),"Missing amount",IF(AND(ISNUMBER($A749),SUM($A749)&lt;MAX($A$4:$A748)),"Date out of chronological order","OK")))))))))</f>
        <v/>
      </c>
    </row>
    <row r="750" spans="1:13" x14ac:dyDescent="0.25">
      <c r="A750" s="21"/>
      <c r="B750" s="13"/>
      <c r="C750" s="13"/>
      <c r="D750" s="13"/>
      <c r="E750" s="22"/>
      <c r="F750" s="14"/>
      <c r="G750" s="14"/>
      <c r="H750" s="16" t="str">
        <f>IF(OR($D750="",$C750=""),"",ROUND(SUMIFS($J$4:$J749,$C$4:$C749,$C750),10))</f>
        <v/>
      </c>
      <c r="I750" s="15" t="str">
        <f>IF(OR($D750="",$C750=""),"",ROUND(SUMIFS($K$4:$K749,$C$4:$C749,$C750),8))</f>
        <v/>
      </c>
      <c r="J750" s="16" t="str">
        <f>IF(OR($D750="",$C750=""),"",IF(OR($D750="Buy",$D750="Reward"),SUM($E750),IF(OR($D750="Sell",$D750="Fee"),-SUM($E750),0)))</f>
        <v/>
      </c>
      <c r="K750" s="17" t="str">
        <f>IF(OR($D750="",$C750=""),"",IF($D750="Sell",IF(SUM($H750)&gt;0,-SUM($I750)*IF(SUM($E750)&gt;SUM($H750),SUM($H750),SUM($E750))/SUM($H750),-SUM($I750)),IF(OR($D750="Buy",$D750="Reward"),SUM($F750)+SUM($G750),0)))</f>
        <v/>
      </c>
      <c r="L750" s="17" t="str">
        <f>IF(OR($C750="",$D750&lt;&gt;"Sell"),"",IF(SUM($H750)&gt;0,SUM($F750)-SUM($G750)-SUM($I750)*IF(SUM($E750)&gt;SUM($H750),SUM($H750),SUM($E750))/SUM($H750),""))</f>
        <v/>
      </c>
      <c r="M750" s="20" t="str">
        <f>IF($D750="","",IF($C750="","Missing coin",IF(AND($D750&lt;&gt;"Buy",$D750&lt;&gt;"Sell",$D750&lt;&gt;"Fee",$D750&lt;&gt;"Reward",$D750&lt;&gt;"Transfer"),"Unknown type",IF(SUM($E750)&lt;=0,"Missing quantity",IF(COUNTIF('Portfolio'!$A$9:$A$58,$C750)=0,"Coin missing from the Portfolio tab",IF(AND($D750="Sell",SUM($E750)&gt;SUM($H750)+0.000000000001),"Sale larger than holdings",IF(AND($D750="Fee",SUM($E750)&gt;SUM($H750)+0.000000000001),"Fee larger than holdings",IF(AND(OR($D750="Buy",$D750="Sell"),SUM($F750)&lt;=0),"Missing amount",IF(AND(ISNUMBER($A750),SUM($A750)&lt;MAX($A$4:$A749)),"Date out of chronological order","OK")))))))))</f>
        <v/>
      </c>
    </row>
    <row r="751" spans="1:13" x14ac:dyDescent="0.25">
      <c r="A751" s="21"/>
      <c r="B751" s="13"/>
      <c r="C751" s="13"/>
      <c r="D751" s="13"/>
      <c r="E751" s="22"/>
      <c r="F751" s="14"/>
      <c r="G751" s="14"/>
      <c r="H751" s="16" t="str">
        <f>IF(OR($D751="",$C751=""),"",ROUND(SUMIFS($J$4:$J750,$C$4:$C750,$C751),10))</f>
        <v/>
      </c>
      <c r="I751" s="15" t="str">
        <f>IF(OR($D751="",$C751=""),"",ROUND(SUMIFS($K$4:$K750,$C$4:$C750,$C751),8))</f>
        <v/>
      </c>
      <c r="J751" s="16" t="str">
        <f>IF(OR($D751="",$C751=""),"",IF(OR($D751="Buy",$D751="Reward"),SUM($E751),IF(OR($D751="Sell",$D751="Fee"),-SUM($E751),0)))</f>
        <v/>
      </c>
      <c r="K751" s="17" t="str">
        <f>IF(OR($D751="",$C751=""),"",IF($D751="Sell",IF(SUM($H751)&gt;0,-SUM($I751)*IF(SUM($E751)&gt;SUM($H751),SUM($H751),SUM($E751))/SUM($H751),-SUM($I751)),IF(OR($D751="Buy",$D751="Reward"),SUM($F751)+SUM($G751),0)))</f>
        <v/>
      </c>
      <c r="L751" s="17" t="str">
        <f>IF(OR($C751="",$D751&lt;&gt;"Sell"),"",IF(SUM($H751)&gt;0,SUM($F751)-SUM($G751)-SUM($I751)*IF(SUM($E751)&gt;SUM($H751),SUM($H751),SUM($E751))/SUM($H751),""))</f>
        <v/>
      </c>
      <c r="M751" s="20" t="str">
        <f>IF($D751="","",IF($C751="","Missing coin",IF(AND($D751&lt;&gt;"Buy",$D751&lt;&gt;"Sell",$D751&lt;&gt;"Fee",$D751&lt;&gt;"Reward",$D751&lt;&gt;"Transfer"),"Unknown type",IF(SUM($E751)&lt;=0,"Missing quantity",IF(COUNTIF('Portfolio'!$A$9:$A$58,$C751)=0,"Coin missing from the Portfolio tab",IF(AND($D751="Sell",SUM($E751)&gt;SUM($H751)+0.000000000001),"Sale larger than holdings",IF(AND($D751="Fee",SUM($E751)&gt;SUM($H751)+0.000000000001),"Fee larger than holdings",IF(AND(OR($D751="Buy",$D751="Sell"),SUM($F751)&lt;=0),"Missing amount",IF(AND(ISNUMBER($A751),SUM($A751)&lt;MAX($A$4:$A750)),"Date out of chronological order","OK")))))))))</f>
        <v/>
      </c>
    </row>
    <row r="752" spans="1:13" x14ac:dyDescent="0.25">
      <c r="A752" s="21"/>
      <c r="B752" s="13"/>
      <c r="C752" s="13"/>
      <c r="D752" s="13"/>
      <c r="E752" s="22"/>
      <c r="F752" s="14"/>
      <c r="G752" s="14"/>
      <c r="H752" s="16" t="str">
        <f>IF(OR($D752="",$C752=""),"",ROUND(SUMIFS($J$4:$J751,$C$4:$C751,$C752),10))</f>
        <v/>
      </c>
      <c r="I752" s="15" t="str">
        <f>IF(OR($D752="",$C752=""),"",ROUND(SUMIFS($K$4:$K751,$C$4:$C751,$C752),8))</f>
        <v/>
      </c>
      <c r="J752" s="16" t="str">
        <f>IF(OR($D752="",$C752=""),"",IF(OR($D752="Buy",$D752="Reward"),SUM($E752),IF(OR($D752="Sell",$D752="Fee"),-SUM($E752),0)))</f>
        <v/>
      </c>
      <c r="K752" s="17" t="str">
        <f>IF(OR($D752="",$C752=""),"",IF($D752="Sell",IF(SUM($H752)&gt;0,-SUM($I752)*IF(SUM($E752)&gt;SUM($H752),SUM($H752),SUM($E752))/SUM($H752),-SUM($I752)),IF(OR($D752="Buy",$D752="Reward"),SUM($F752)+SUM($G752),0)))</f>
        <v/>
      </c>
      <c r="L752" s="17" t="str">
        <f>IF(OR($C752="",$D752&lt;&gt;"Sell"),"",IF(SUM($H752)&gt;0,SUM($F752)-SUM($G752)-SUM($I752)*IF(SUM($E752)&gt;SUM($H752),SUM($H752),SUM($E752))/SUM($H752),""))</f>
        <v/>
      </c>
      <c r="M752" s="20" t="str">
        <f>IF($D752="","",IF($C752="","Missing coin",IF(AND($D752&lt;&gt;"Buy",$D752&lt;&gt;"Sell",$D752&lt;&gt;"Fee",$D752&lt;&gt;"Reward",$D752&lt;&gt;"Transfer"),"Unknown type",IF(SUM($E752)&lt;=0,"Missing quantity",IF(COUNTIF('Portfolio'!$A$9:$A$58,$C752)=0,"Coin missing from the Portfolio tab",IF(AND($D752="Sell",SUM($E752)&gt;SUM($H752)+0.000000000001),"Sale larger than holdings",IF(AND($D752="Fee",SUM($E752)&gt;SUM($H752)+0.000000000001),"Fee larger than holdings",IF(AND(OR($D752="Buy",$D752="Sell"),SUM($F752)&lt;=0),"Missing amount",IF(AND(ISNUMBER($A752),SUM($A752)&lt;MAX($A$4:$A751)),"Date out of chronological order","OK")))))))))</f>
        <v/>
      </c>
    </row>
    <row r="753" spans="1:13" x14ac:dyDescent="0.25">
      <c r="A753" s="21"/>
      <c r="B753" s="13"/>
      <c r="C753" s="13"/>
      <c r="D753" s="13"/>
      <c r="E753" s="22"/>
      <c r="F753" s="14"/>
      <c r="G753" s="14"/>
      <c r="H753" s="16" t="str">
        <f>IF(OR($D753="",$C753=""),"",ROUND(SUMIFS($J$4:$J752,$C$4:$C752,$C753),10))</f>
        <v/>
      </c>
      <c r="I753" s="15" t="str">
        <f>IF(OR($D753="",$C753=""),"",ROUND(SUMIFS($K$4:$K752,$C$4:$C752,$C753),8))</f>
        <v/>
      </c>
      <c r="J753" s="16" t="str">
        <f>IF(OR($D753="",$C753=""),"",IF(OR($D753="Buy",$D753="Reward"),SUM($E753),IF(OR($D753="Sell",$D753="Fee"),-SUM($E753),0)))</f>
        <v/>
      </c>
      <c r="K753" s="17" t="str">
        <f>IF(OR($D753="",$C753=""),"",IF($D753="Sell",IF(SUM($H753)&gt;0,-SUM($I753)*IF(SUM($E753)&gt;SUM($H753),SUM($H753),SUM($E753))/SUM($H753),-SUM($I753)),IF(OR($D753="Buy",$D753="Reward"),SUM($F753)+SUM($G753),0)))</f>
        <v/>
      </c>
      <c r="L753" s="17" t="str">
        <f>IF(OR($C753="",$D753&lt;&gt;"Sell"),"",IF(SUM($H753)&gt;0,SUM($F753)-SUM($G753)-SUM($I753)*IF(SUM($E753)&gt;SUM($H753),SUM($H753),SUM($E753))/SUM($H753),""))</f>
        <v/>
      </c>
      <c r="M753" s="20" t="str">
        <f>IF($D753="","",IF($C753="","Missing coin",IF(AND($D753&lt;&gt;"Buy",$D753&lt;&gt;"Sell",$D753&lt;&gt;"Fee",$D753&lt;&gt;"Reward",$D753&lt;&gt;"Transfer"),"Unknown type",IF(SUM($E753)&lt;=0,"Missing quantity",IF(COUNTIF('Portfolio'!$A$9:$A$58,$C753)=0,"Coin missing from the Portfolio tab",IF(AND($D753="Sell",SUM($E753)&gt;SUM($H753)+0.000000000001),"Sale larger than holdings",IF(AND($D753="Fee",SUM($E753)&gt;SUM($H753)+0.000000000001),"Fee larger than holdings",IF(AND(OR($D753="Buy",$D753="Sell"),SUM($F753)&lt;=0),"Missing amount",IF(AND(ISNUMBER($A753),SUM($A753)&lt;MAX($A$4:$A752)),"Date out of chronological order","OK")))))))))</f>
        <v/>
      </c>
    </row>
    <row r="754" spans="1:13" x14ac:dyDescent="0.25">
      <c r="A754" s="21"/>
      <c r="B754" s="13"/>
      <c r="C754" s="13"/>
      <c r="D754" s="13"/>
      <c r="E754" s="22"/>
      <c r="F754" s="14"/>
      <c r="G754" s="14"/>
      <c r="H754" s="16" t="str">
        <f>IF(OR($D754="",$C754=""),"",ROUND(SUMIFS($J$4:$J753,$C$4:$C753,$C754),10))</f>
        <v/>
      </c>
      <c r="I754" s="15" t="str">
        <f>IF(OR($D754="",$C754=""),"",ROUND(SUMIFS($K$4:$K753,$C$4:$C753,$C754),8))</f>
        <v/>
      </c>
      <c r="J754" s="16" t="str">
        <f>IF(OR($D754="",$C754=""),"",IF(OR($D754="Buy",$D754="Reward"),SUM($E754),IF(OR($D754="Sell",$D754="Fee"),-SUM($E754),0)))</f>
        <v/>
      </c>
      <c r="K754" s="17" t="str">
        <f>IF(OR($D754="",$C754=""),"",IF($D754="Sell",IF(SUM($H754)&gt;0,-SUM($I754)*IF(SUM($E754)&gt;SUM($H754),SUM($H754),SUM($E754))/SUM($H754),-SUM($I754)),IF(OR($D754="Buy",$D754="Reward"),SUM($F754)+SUM($G754),0)))</f>
        <v/>
      </c>
      <c r="L754" s="17" t="str">
        <f>IF(OR($C754="",$D754&lt;&gt;"Sell"),"",IF(SUM($H754)&gt;0,SUM($F754)-SUM($G754)-SUM($I754)*IF(SUM($E754)&gt;SUM($H754),SUM($H754),SUM($E754))/SUM($H754),""))</f>
        <v/>
      </c>
      <c r="M754" s="20" t="str">
        <f>IF($D754="","",IF($C754="","Missing coin",IF(AND($D754&lt;&gt;"Buy",$D754&lt;&gt;"Sell",$D754&lt;&gt;"Fee",$D754&lt;&gt;"Reward",$D754&lt;&gt;"Transfer"),"Unknown type",IF(SUM($E754)&lt;=0,"Missing quantity",IF(COUNTIF('Portfolio'!$A$9:$A$58,$C754)=0,"Coin missing from the Portfolio tab",IF(AND($D754="Sell",SUM($E754)&gt;SUM($H754)+0.000000000001),"Sale larger than holdings",IF(AND($D754="Fee",SUM($E754)&gt;SUM($H754)+0.000000000001),"Fee larger than holdings",IF(AND(OR($D754="Buy",$D754="Sell"),SUM($F754)&lt;=0),"Missing amount",IF(AND(ISNUMBER($A754),SUM($A754)&lt;MAX($A$4:$A753)),"Date out of chronological order","OK")))))))))</f>
        <v/>
      </c>
    </row>
    <row r="755" spans="1:13" x14ac:dyDescent="0.25">
      <c r="A755" s="21"/>
      <c r="B755" s="13"/>
      <c r="C755" s="13"/>
      <c r="D755" s="13"/>
      <c r="E755" s="22"/>
      <c r="F755" s="14"/>
      <c r="G755" s="14"/>
      <c r="H755" s="16" t="str">
        <f>IF(OR($D755="",$C755=""),"",ROUND(SUMIFS($J$4:$J754,$C$4:$C754,$C755),10))</f>
        <v/>
      </c>
      <c r="I755" s="15" t="str">
        <f>IF(OR($D755="",$C755=""),"",ROUND(SUMIFS($K$4:$K754,$C$4:$C754,$C755),8))</f>
        <v/>
      </c>
      <c r="J755" s="16" t="str">
        <f>IF(OR($D755="",$C755=""),"",IF(OR($D755="Buy",$D755="Reward"),SUM($E755),IF(OR($D755="Sell",$D755="Fee"),-SUM($E755),0)))</f>
        <v/>
      </c>
      <c r="K755" s="17" t="str">
        <f>IF(OR($D755="",$C755=""),"",IF($D755="Sell",IF(SUM($H755)&gt;0,-SUM($I755)*IF(SUM($E755)&gt;SUM($H755),SUM($H755),SUM($E755))/SUM($H755),-SUM($I755)),IF(OR($D755="Buy",$D755="Reward"),SUM($F755)+SUM($G755),0)))</f>
        <v/>
      </c>
      <c r="L755" s="17" t="str">
        <f>IF(OR($C755="",$D755&lt;&gt;"Sell"),"",IF(SUM($H755)&gt;0,SUM($F755)-SUM($G755)-SUM($I755)*IF(SUM($E755)&gt;SUM($H755),SUM($H755),SUM($E755))/SUM($H755),""))</f>
        <v/>
      </c>
      <c r="M755" s="20" t="str">
        <f>IF($D755="","",IF($C755="","Missing coin",IF(AND($D755&lt;&gt;"Buy",$D755&lt;&gt;"Sell",$D755&lt;&gt;"Fee",$D755&lt;&gt;"Reward",$D755&lt;&gt;"Transfer"),"Unknown type",IF(SUM($E755)&lt;=0,"Missing quantity",IF(COUNTIF('Portfolio'!$A$9:$A$58,$C755)=0,"Coin missing from the Portfolio tab",IF(AND($D755="Sell",SUM($E755)&gt;SUM($H755)+0.000000000001),"Sale larger than holdings",IF(AND($D755="Fee",SUM($E755)&gt;SUM($H755)+0.000000000001),"Fee larger than holdings",IF(AND(OR($D755="Buy",$D755="Sell"),SUM($F755)&lt;=0),"Missing amount",IF(AND(ISNUMBER($A755),SUM($A755)&lt;MAX($A$4:$A754)),"Date out of chronological order","OK")))))))))</f>
        <v/>
      </c>
    </row>
    <row r="756" spans="1:13" x14ac:dyDescent="0.25">
      <c r="A756" s="21"/>
      <c r="B756" s="13"/>
      <c r="C756" s="13"/>
      <c r="D756" s="13"/>
      <c r="E756" s="22"/>
      <c r="F756" s="14"/>
      <c r="G756" s="14"/>
      <c r="H756" s="16" t="str">
        <f>IF(OR($D756="",$C756=""),"",ROUND(SUMIFS($J$4:$J755,$C$4:$C755,$C756),10))</f>
        <v/>
      </c>
      <c r="I756" s="15" t="str">
        <f>IF(OR($D756="",$C756=""),"",ROUND(SUMIFS($K$4:$K755,$C$4:$C755,$C756),8))</f>
        <v/>
      </c>
      <c r="J756" s="16" t="str">
        <f>IF(OR($D756="",$C756=""),"",IF(OR($D756="Buy",$D756="Reward"),SUM($E756),IF(OR($D756="Sell",$D756="Fee"),-SUM($E756),0)))</f>
        <v/>
      </c>
      <c r="K756" s="17" t="str">
        <f>IF(OR($D756="",$C756=""),"",IF($D756="Sell",IF(SUM($H756)&gt;0,-SUM($I756)*IF(SUM($E756)&gt;SUM($H756),SUM($H756),SUM($E756))/SUM($H756),-SUM($I756)),IF(OR($D756="Buy",$D756="Reward"),SUM($F756)+SUM($G756),0)))</f>
        <v/>
      </c>
      <c r="L756" s="17" t="str">
        <f>IF(OR($C756="",$D756&lt;&gt;"Sell"),"",IF(SUM($H756)&gt;0,SUM($F756)-SUM($G756)-SUM($I756)*IF(SUM($E756)&gt;SUM($H756),SUM($H756),SUM($E756))/SUM($H756),""))</f>
        <v/>
      </c>
      <c r="M756" s="20" t="str">
        <f>IF($D756="","",IF($C756="","Missing coin",IF(AND($D756&lt;&gt;"Buy",$D756&lt;&gt;"Sell",$D756&lt;&gt;"Fee",$D756&lt;&gt;"Reward",$D756&lt;&gt;"Transfer"),"Unknown type",IF(SUM($E756)&lt;=0,"Missing quantity",IF(COUNTIF('Portfolio'!$A$9:$A$58,$C756)=0,"Coin missing from the Portfolio tab",IF(AND($D756="Sell",SUM($E756)&gt;SUM($H756)+0.000000000001),"Sale larger than holdings",IF(AND($D756="Fee",SUM($E756)&gt;SUM($H756)+0.000000000001),"Fee larger than holdings",IF(AND(OR($D756="Buy",$D756="Sell"),SUM($F756)&lt;=0),"Missing amount",IF(AND(ISNUMBER($A756),SUM($A756)&lt;MAX($A$4:$A755)),"Date out of chronological order","OK")))))))))</f>
        <v/>
      </c>
    </row>
    <row r="757" spans="1:13" x14ac:dyDescent="0.25">
      <c r="A757" s="21"/>
      <c r="B757" s="13"/>
      <c r="C757" s="13"/>
      <c r="D757" s="13"/>
      <c r="E757" s="22"/>
      <c r="F757" s="14"/>
      <c r="G757" s="14"/>
      <c r="H757" s="16" t="str">
        <f>IF(OR($D757="",$C757=""),"",ROUND(SUMIFS($J$4:$J756,$C$4:$C756,$C757),10))</f>
        <v/>
      </c>
      <c r="I757" s="15" t="str">
        <f>IF(OR($D757="",$C757=""),"",ROUND(SUMIFS($K$4:$K756,$C$4:$C756,$C757),8))</f>
        <v/>
      </c>
      <c r="J757" s="16" t="str">
        <f>IF(OR($D757="",$C757=""),"",IF(OR($D757="Buy",$D757="Reward"),SUM($E757),IF(OR($D757="Sell",$D757="Fee"),-SUM($E757),0)))</f>
        <v/>
      </c>
      <c r="K757" s="17" t="str">
        <f>IF(OR($D757="",$C757=""),"",IF($D757="Sell",IF(SUM($H757)&gt;0,-SUM($I757)*IF(SUM($E757)&gt;SUM($H757),SUM($H757),SUM($E757))/SUM($H757),-SUM($I757)),IF(OR($D757="Buy",$D757="Reward"),SUM($F757)+SUM($G757),0)))</f>
        <v/>
      </c>
      <c r="L757" s="17" t="str">
        <f>IF(OR($C757="",$D757&lt;&gt;"Sell"),"",IF(SUM($H757)&gt;0,SUM($F757)-SUM($G757)-SUM($I757)*IF(SUM($E757)&gt;SUM($H757),SUM($H757),SUM($E757))/SUM($H757),""))</f>
        <v/>
      </c>
      <c r="M757" s="20" t="str">
        <f>IF($D757="","",IF($C757="","Missing coin",IF(AND($D757&lt;&gt;"Buy",$D757&lt;&gt;"Sell",$D757&lt;&gt;"Fee",$D757&lt;&gt;"Reward",$D757&lt;&gt;"Transfer"),"Unknown type",IF(SUM($E757)&lt;=0,"Missing quantity",IF(COUNTIF('Portfolio'!$A$9:$A$58,$C757)=0,"Coin missing from the Portfolio tab",IF(AND($D757="Sell",SUM($E757)&gt;SUM($H757)+0.000000000001),"Sale larger than holdings",IF(AND($D757="Fee",SUM($E757)&gt;SUM($H757)+0.000000000001),"Fee larger than holdings",IF(AND(OR($D757="Buy",$D757="Sell"),SUM($F757)&lt;=0),"Missing amount",IF(AND(ISNUMBER($A757),SUM($A757)&lt;MAX($A$4:$A756)),"Date out of chronological order","OK")))))))))</f>
        <v/>
      </c>
    </row>
    <row r="758" spans="1:13" x14ac:dyDescent="0.25">
      <c r="A758" s="21"/>
      <c r="B758" s="13"/>
      <c r="C758" s="13"/>
      <c r="D758" s="13"/>
      <c r="E758" s="22"/>
      <c r="F758" s="14"/>
      <c r="G758" s="14"/>
      <c r="H758" s="16" t="str">
        <f>IF(OR($D758="",$C758=""),"",ROUND(SUMIFS($J$4:$J757,$C$4:$C757,$C758),10))</f>
        <v/>
      </c>
      <c r="I758" s="15" t="str">
        <f>IF(OR($D758="",$C758=""),"",ROUND(SUMIFS($K$4:$K757,$C$4:$C757,$C758),8))</f>
        <v/>
      </c>
      <c r="J758" s="16" t="str">
        <f>IF(OR($D758="",$C758=""),"",IF(OR($D758="Buy",$D758="Reward"),SUM($E758),IF(OR($D758="Sell",$D758="Fee"),-SUM($E758),0)))</f>
        <v/>
      </c>
      <c r="K758" s="17" t="str">
        <f>IF(OR($D758="",$C758=""),"",IF($D758="Sell",IF(SUM($H758)&gt;0,-SUM($I758)*IF(SUM($E758)&gt;SUM($H758),SUM($H758),SUM($E758))/SUM($H758),-SUM($I758)),IF(OR($D758="Buy",$D758="Reward"),SUM($F758)+SUM($G758),0)))</f>
        <v/>
      </c>
      <c r="L758" s="17" t="str">
        <f>IF(OR($C758="",$D758&lt;&gt;"Sell"),"",IF(SUM($H758)&gt;0,SUM($F758)-SUM($G758)-SUM($I758)*IF(SUM($E758)&gt;SUM($H758),SUM($H758),SUM($E758))/SUM($H758),""))</f>
        <v/>
      </c>
      <c r="M758" s="20" t="str">
        <f>IF($D758="","",IF($C758="","Missing coin",IF(AND($D758&lt;&gt;"Buy",$D758&lt;&gt;"Sell",$D758&lt;&gt;"Fee",$D758&lt;&gt;"Reward",$D758&lt;&gt;"Transfer"),"Unknown type",IF(SUM($E758)&lt;=0,"Missing quantity",IF(COUNTIF('Portfolio'!$A$9:$A$58,$C758)=0,"Coin missing from the Portfolio tab",IF(AND($D758="Sell",SUM($E758)&gt;SUM($H758)+0.000000000001),"Sale larger than holdings",IF(AND($D758="Fee",SUM($E758)&gt;SUM($H758)+0.000000000001),"Fee larger than holdings",IF(AND(OR($D758="Buy",$D758="Sell"),SUM($F758)&lt;=0),"Missing amount",IF(AND(ISNUMBER($A758),SUM($A758)&lt;MAX($A$4:$A757)),"Date out of chronological order","OK")))))))))</f>
        <v/>
      </c>
    </row>
    <row r="759" spans="1:13" x14ac:dyDescent="0.25">
      <c r="A759" s="21"/>
      <c r="B759" s="13"/>
      <c r="C759" s="13"/>
      <c r="D759" s="13"/>
      <c r="E759" s="22"/>
      <c r="F759" s="14"/>
      <c r="G759" s="14"/>
      <c r="H759" s="16" t="str">
        <f>IF(OR($D759="",$C759=""),"",ROUND(SUMIFS($J$4:$J758,$C$4:$C758,$C759),10))</f>
        <v/>
      </c>
      <c r="I759" s="15" t="str">
        <f>IF(OR($D759="",$C759=""),"",ROUND(SUMIFS($K$4:$K758,$C$4:$C758,$C759),8))</f>
        <v/>
      </c>
      <c r="J759" s="16" t="str">
        <f>IF(OR($D759="",$C759=""),"",IF(OR($D759="Buy",$D759="Reward"),SUM($E759),IF(OR($D759="Sell",$D759="Fee"),-SUM($E759),0)))</f>
        <v/>
      </c>
      <c r="K759" s="17" t="str">
        <f>IF(OR($D759="",$C759=""),"",IF($D759="Sell",IF(SUM($H759)&gt;0,-SUM($I759)*IF(SUM($E759)&gt;SUM($H759),SUM($H759),SUM($E759))/SUM($H759),-SUM($I759)),IF(OR($D759="Buy",$D759="Reward"),SUM($F759)+SUM($G759),0)))</f>
        <v/>
      </c>
      <c r="L759" s="17" t="str">
        <f>IF(OR($C759="",$D759&lt;&gt;"Sell"),"",IF(SUM($H759)&gt;0,SUM($F759)-SUM($G759)-SUM($I759)*IF(SUM($E759)&gt;SUM($H759),SUM($H759),SUM($E759))/SUM($H759),""))</f>
        <v/>
      </c>
      <c r="M759" s="20" t="str">
        <f>IF($D759="","",IF($C759="","Missing coin",IF(AND($D759&lt;&gt;"Buy",$D759&lt;&gt;"Sell",$D759&lt;&gt;"Fee",$D759&lt;&gt;"Reward",$D759&lt;&gt;"Transfer"),"Unknown type",IF(SUM($E759)&lt;=0,"Missing quantity",IF(COUNTIF('Portfolio'!$A$9:$A$58,$C759)=0,"Coin missing from the Portfolio tab",IF(AND($D759="Sell",SUM($E759)&gt;SUM($H759)+0.000000000001),"Sale larger than holdings",IF(AND($D759="Fee",SUM($E759)&gt;SUM($H759)+0.000000000001),"Fee larger than holdings",IF(AND(OR($D759="Buy",$D759="Sell"),SUM($F759)&lt;=0),"Missing amount",IF(AND(ISNUMBER($A759),SUM($A759)&lt;MAX($A$4:$A758)),"Date out of chronological order","OK")))))))))</f>
        <v/>
      </c>
    </row>
    <row r="760" spans="1:13" x14ac:dyDescent="0.25">
      <c r="A760" s="21"/>
      <c r="B760" s="13"/>
      <c r="C760" s="13"/>
      <c r="D760" s="13"/>
      <c r="E760" s="22"/>
      <c r="F760" s="14"/>
      <c r="G760" s="14"/>
      <c r="H760" s="16" t="str">
        <f>IF(OR($D760="",$C760=""),"",ROUND(SUMIFS($J$4:$J759,$C$4:$C759,$C760),10))</f>
        <v/>
      </c>
      <c r="I760" s="15" t="str">
        <f>IF(OR($D760="",$C760=""),"",ROUND(SUMIFS($K$4:$K759,$C$4:$C759,$C760),8))</f>
        <v/>
      </c>
      <c r="J760" s="16" t="str">
        <f>IF(OR($D760="",$C760=""),"",IF(OR($D760="Buy",$D760="Reward"),SUM($E760),IF(OR($D760="Sell",$D760="Fee"),-SUM($E760),0)))</f>
        <v/>
      </c>
      <c r="K760" s="17" t="str">
        <f>IF(OR($D760="",$C760=""),"",IF($D760="Sell",IF(SUM($H760)&gt;0,-SUM($I760)*IF(SUM($E760)&gt;SUM($H760),SUM($H760),SUM($E760))/SUM($H760),-SUM($I760)),IF(OR($D760="Buy",$D760="Reward"),SUM($F760)+SUM($G760),0)))</f>
        <v/>
      </c>
      <c r="L760" s="17" t="str">
        <f>IF(OR($C760="",$D760&lt;&gt;"Sell"),"",IF(SUM($H760)&gt;0,SUM($F760)-SUM($G760)-SUM($I760)*IF(SUM($E760)&gt;SUM($H760),SUM($H760),SUM($E760))/SUM($H760),""))</f>
        <v/>
      </c>
      <c r="M760" s="20" t="str">
        <f>IF($D760="","",IF($C760="","Missing coin",IF(AND($D760&lt;&gt;"Buy",$D760&lt;&gt;"Sell",$D760&lt;&gt;"Fee",$D760&lt;&gt;"Reward",$D760&lt;&gt;"Transfer"),"Unknown type",IF(SUM($E760)&lt;=0,"Missing quantity",IF(COUNTIF('Portfolio'!$A$9:$A$58,$C760)=0,"Coin missing from the Portfolio tab",IF(AND($D760="Sell",SUM($E760)&gt;SUM($H760)+0.000000000001),"Sale larger than holdings",IF(AND($D760="Fee",SUM($E760)&gt;SUM($H760)+0.000000000001),"Fee larger than holdings",IF(AND(OR($D760="Buy",$D760="Sell"),SUM($F760)&lt;=0),"Missing amount",IF(AND(ISNUMBER($A760),SUM($A760)&lt;MAX($A$4:$A759)),"Date out of chronological order","OK")))))))))</f>
        <v/>
      </c>
    </row>
    <row r="761" spans="1:13" x14ac:dyDescent="0.25">
      <c r="A761" s="21"/>
      <c r="B761" s="13"/>
      <c r="C761" s="13"/>
      <c r="D761" s="13"/>
      <c r="E761" s="22"/>
      <c r="F761" s="14"/>
      <c r="G761" s="14"/>
      <c r="H761" s="16" t="str">
        <f>IF(OR($D761="",$C761=""),"",ROUND(SUMIFS($J$4:$J760,$C$4:$C760,$C761),10))</f>
        <v/>
      </c>
      <c r="I761" s="15" t="str">
        <f>IF(OR($D761="",$C761=""),"",ROUND(SUMIFS($K$4:$K760,$C$4:$C760,$C761),8))</f>
        <v/>
      </c>
      <c r="J761" s="16" t="str">
        <f>IF(OR($D761="",$C761=""),"",IF(OR($D761="Buy",$D761="Reward"),SUM($E761),IF(OR($D761="Sell",$D761="Fee"),-SUM($E761),0)))</f>
        <v/>
      </c>
      <c r="K761" s="17" t="str">
        <f>IF(OR($D761="",$C761=""),"",IF($D761="Sell",IF(SUM($H761)&gt;0,-SUM($I761)*IF(SUM($E761)&gt;SUM($H761),SUM($H761),SUM($E761))/SUM($H761),-SUM($I761)),IF(OR($D761="Buy",$D761="Reward"),SUM($F761)+SUM($G761),0)))</f>
        <v/>
      </c>
      <c r="L761" s="17" t="str">
        <f>IF(OR($C761="",$D761&lt;&gt;"Sell"),"",IF(SUM($H761)&gt;0,SUM($F761)-SUM($G761)-SUM($I761)*IF(SUM($E761)&gt;SUM($H761),SUM($H761),SUM($E761))/SUM($H761),""))</f>
        <v/>
      </c>
      <c r="M761" s="20" t="str">
        <f>IF($D761="","",IF($C761="","Missing coin",IF(AND($D761&lt;&gt;"Buy",$D761&lt;&gt;"Sell",$D761&lt;&gt;"Fee",$D761&lt;&gt;"Reward",$D761&lt;&gt;"Transfer"),"Unknown type",IF(SUM($E761)&lt;=0,"Missing quantity",IF(COUNTIF('Portfolio'!$A$9:$A$58,$C761)=0,"Coin missing from the Portfolio tab",IF(AND($D761="Sell",SUM($E761)&gt;SUM($H761)+0.000000000001),"Sale larger than holdings",IF(AND($D761="Fee",SUM($E761)&gt;SUM($H761)+0.000000000001),"Fee larger than holdings",IF(AND(OR($D761="Buy",$D761="Sell"),SUM($F761)&lt;=0),"Missing amount",IF(AND(ISNUMBER($A761),SUM($A761)&lt;MAX($A$4:$A760)),"Date out of chronological order","OK")))))))))</f>
        <v/>
      </c>
    </row>
    <row r="762" spans="1:13" x14ac:dyDescent="0.25">
      <c r="A762" s="21"/>
      <c r="B762" s="13"/>
      <c r="C762" s="13"/>
      <c r="D762" s="13"/>
      <c r="E762" s="22"/>
      <c r="F762" s="14"/>
      <c r="G762" s="14"/>
      <c r="H762" s="16" t="str">
        <f>IF(OR($D762="",$C762=""),"",ROUND(SUMIFS($J$4:$J761,$C$4:$C761,$C762),10))</f>
        <v/>
      </c>
      <c r="I762" s="15" t="str">
        <f>IF(OR($D762="",$C762=""),"",ROUND(SUMIFS($K$4:$K761,$C$4:$C761,$C762),8))</f>
        <v/>
      </c>
      <c r="J762" s="16" t="str">
        <f>IF(OR($D762="",$C762=""),"",IF(OR($D762="Buy",$D762="Reward"),SUM($E762),IF(OR($D762="Sell",$D762="Fee"),-SUM($E762),0)))</f>
        <v/>
      </c>
      <c r="K762" s="17" t="str">
        <f>IF(OR($D762="",$C762=""),"",IF($D762="Sell",IF(SUM($H762)&gt;0,-SUM($I762)*IF(SUM($E762)&gt;SUM($H762),SUM($H762),SUM($E762))/SUM($H762),-SUM($I762)),IF(OR($D762="Buy",$D762="Reward"),SUM($F762)+SUM($G762),0)))</f>
        <v/>
      </c>
      <c r="L762" s="17" t="str">
        <f>IF(OR($C762="",$D762&lt;&gt;"Sell"),"",IF(SUM($H762)&gt;0,SUM($F762)-SUM($G762)-SUM($I762)*IF(SUM($E762)&gt;SUM($H762),SUM($H762),SUM($E762))/SUM($H762),""))</f>
        <v/>
      </c>
      <c r="M762" s="20" t="str">
        <f>IF($D762="","",IF($C762="","Missing coin",IF(AND($D762&lt;&gt;"Buy",$D762&lt;&gt;"Sell",$D762&lt;&gt;"Fee",$D762&lt;&gt;"Reward",$D762&lt;&gt;"Transfer"),"Unknown type",IF(SUM($E762)&lt;=0,"Missing quantity",IF(COUNTIF('Portfolio'!$A$9:$A$58,$C762)=0,"Coin missing from the Portfolio tab",IF(AND($D762="Sell",SUM($E762)&gt;SUM($H762)+0.000000000001),"Sale larger than holdings",IF(AND($D762="Fee",SUM($E762)&gt;SUM($H762)+0.000000000001),"Fee larger than holdings",IF(AND(OR($D762="Buy",$D762="Sell"),SUM($F762)&lt;=0),"Missing amount",IF(AND(ISNUMBER($A762),SUM($A762)&lt;MAX($A$4:$A761)),"Date out of chronological order","OK")))))))))</f>
        <v/>
      </c>
    </row>
    <row r="763" spans="1:13" x14ac:dyDescent="0.25">
      <c r="A763" s="21"/>
      <c r="B763" s="13"/>
      <c r="C763" s="13"/>
      <c r="D763" s="13"/>
      <c r="E763" s="22"/>
      <c r="F763" s="14"/>
      <c r="G763" s="14"/>
      <c r="H763" s="16" t="str">
        <f>IF(OR($D763="",$C763=""),"",ROUND(SUMIFS($J$4:$J762,$C$4:$C762,$C763),10))</f>
        <v/>
      </c>
      <c r="I763" s="15" t="str">
        <f>IF(OR($D763="",$C763=""),"",ROUND(SUMIFS($K$4:$K762,$C$4:$C762,$C763),8))</f>
        <v/>
      </c>
      <c r="J763" s="16" t="str">
        <f>IF(OR($D763="",$C763=""),"",IF(OR($D763="Buy",$D763="Reward"),SUM($E763),IF(OR($D763="Sell",$D763="Fee"),-SUM($E763),0)))</f>
        <v/>
      </c>
      <c r="K763" s="17" t="str">
        <f>IF(OR($D763="",$C763=""),"",IF($D763="Sell",IF(SUM($H763)&gt;0,-SUM($I763)*IF(SUM($E763)&gt;SUM($H763),SUM($H763),SUM($E763))/SUM($H763),-SUM($I763)),IF(OR($D763="Buy",$D763="Reward"),SUM($F763)+SUM($G763),0)))</f>
        <v/>
      </c>
      <c r="L763" s="17" t="str">
        <f>IF(OR($C763="",$D763&lt;&gt;"Sell"),"",IF(SUM($H763)&gt;0,SUM($F763)-SUM($G763)-SUM($I763)*IF(SUM($E763)&gt;SUM($H763),SUM($H763),SUM($E763))/SUM($H763),""))</f>
        <v/>
      </c>
      <c r="M763" s="20" t="str">
        <f>IF($D763="","",IF($C763="","Missing coin",IF(AND($D763&lt;&gt;"Buy",$D763&lt;&gt;"Sell",$D763&lt;&gt;"Fee",$D763&lt;&gt;"Reward",$D763&lt;&gt;"Transfer"),"Unknown type",IF(SUM($E763)&lt;=0,"Missing quantity",IF(COUNTIF('Portfolio'!$A$9:$A$58,$C763)=0,"Coin missing from the Portfolio tab",IF(AND($D763="Sell",SUM($E763)&gt;SUM($H763)+0.000000000001),"Sale larger than holdings",IF(AND($D763="Fee",SUM($E763)&gt;SUM($H763)+0.000000000001),"Fee larger than holdings",IF(AND(OR($D763="Buy",$D763="Sell"),SUM($F763)&lt;=0),"Missing amount",IF(AND(ISNUMBER($A763),SUM($A763)&lt;MAX($A$4:$A762)),"Date out of chronological order","OK")))))))))</f>
        <v/>
      </c>
    </row>
    <row r="764" spans="1:13" x14ac:dyDescent="0.25">
      <c r="A764" s="21"/>
      <c r="B764" s="13"/>
      <c r="C764" s="13"/>
      <c r="D764" s="13"/>
      <c r="E764" s="22"/>
      <c r="F764" s="14"/>
      <c r="G764" s="14"/>
      <c r="H764" s="16" t="str">
        <f>IF(OR($D764="",$C764=""),"",ROUND(SUMIFS($J$4:$J763,$C$4:$C763,$C764),10))</f>
        <v/>
      </c>
      <c r="I764" s="15" t="str">
        <f>IF(OR($D764="",$C764=""),"",ROUND(SUMIFS($K$4:$K763,$C$4:$C763,$C764),8))</f>
        <v/>
      </c>
      <c r="J764" s="16" t="str">
        <f>IF(OR($D764="",$C764=""),"",IF(OR($D764="Buy",$D764="Reward"),SUM($E764),IF(OR($D764="Sell",$D764="Fee"),-SUM($E764),0)))</f>
        <v/>
      </c>
      <c r="K764" s="17" t="str">
        <f>IF(OR($D764="",$C764=""),"",IF($D764="Sell",IF(SUM($H764)&gt;0,-SUM($I764)*IF(SUM($E764)&gt;SUM($H764),SUM($H764),SUM($E764))/SUM($H764),-SUM($I764)),IF(OR($D764="Buy",$D764="Reward"),SUM($F764)+SUM($G764),0)))</f>
        <v/>
      </c>
      <c r="L764" s="17" t="str">
        <f>IF(OR($C764="",$D764&lt;&gt;"Sell"),"",IF(SUM($H764)&gt;0,SUM($F764)-SUM($G764)-SUM($I764)*IF(SUM($E764)&gt;SUM($H764),SUM($H764),SUM($E764))/SUM($H764),""))</f>
        <v/>
      </c>
      <c r="M764" s="20" t="str">
        <f>IF($D764="","",IF($C764="","Missing coin",IF(AND($D764&lt;&gt;"Buy",$D764&lt;&gt;"Sell",$D764&lt;&gt;"Fee",$D764&lt;&gt;"Reward",$D764&lt;&gt;"Transfer"),"Unknown type",IF(SUM($E764)&lt;=0,"Missing quantity",IF(COUNTIF('Portfolio'!$A$9:$A$58,$C764)=0,"Coin missing from the Portfolio tab",IF(AND($D764="Sell",SUM($E764)&gt;SUM($H764)+0.000000000001),"Sale larger than holdings",IF(AND($D764="Fee",SUM($E764)&gt;SUM($H764)+0.000000000001),"Fee larger than holdings",IF(AND(OR($D764="Buy",$D764="Sell"),SUM($F764)&lt;=0),"Missing amount",IF(AND(ISNUMBER($A764),SUM($A764)&lt;MAX($A$4:$A763)),"Date out of chronological order","OK")))))))))</f>
        <v/>
      </c>
    </row>
    <row r="765" spans="1:13" x14ac:dyDescent="0.25">
      <c r="A765" s="21"/>
      <c r="B765" s="13"/>
      <c r="C765" s="13"/>
      <c r="D765" s="13"/>
      <c r="E765" s="22"/>
      <c r="F765" s="14"/>
      <c r="G765" s="14"/>
      <c r="H765" s="16" t="str">
        <f>IF(OR($D765="",$C765=""),"",ROUND(SUMIFS($J$4:$J764,$C$4:$C764,$C765),10))</f>
        <v/>
      </c>
      <c r="I765" s="15" t="str">
        <f>IF(OR($D765="",$C765=""),"",ROUND(SUMIFS($K$4:$K764,$C$4:$C764,$C765),8))</f>
        <v/>
      </c>
      <c r="J765" s="16" t="str">
        <f>IF(OR($D765="",$C765=""),"",IF(OR($D765="Buy",$D765="Reward"),SUM($E765),IF(OR($D765="Sell",$D765="Fee"),-SUM($E765),0)))</f>
        <v/>
      </c>
      <c r="K765" s="17" t="str">
        <f>IF(OR($D765="",$C765=""),"",IF($D765="Sell",IF(SUM($H765)&gt;0,-SUM($I765)*IF(SUM($E765)&gt;SUM($H765),SUM($H765),SUM($E765))/SUM($H765),-SUM($I765)),IF(OR($D765="Buy",$D765="Reward"),SUM($F765)+SUM($G765),0)))</f>
        <v/>
      </c>
      <c r="L765" s="17" t="str">
        <f>IF(OR($C765="",$D765&lt;&gt;"Sell"),"",IF(SUM($H765)&gt;0,SUM($F765)-SUM($G765)-SUM($I765)*IF(SUM($E765)&gt;SUM($H765),SUM($H765),SUM($E765))/SUM($H765),""))</f>
        <v/>
      </c>
      <c r="M765" s="20" t="str">
        <f>IF($D765="","",IF($C765="","Missing coin",IF(AND($D765&lt;&gt;"Buy",$D765&lt;&gt;"Sell",$D765&lt;&gt;"Fee",$D765&lt;&gt;"Reward",$D765&lt;&gt;"Transfer"),"Unknown type",IF(SUM($E765)&lt;=0,"Missing quantity",IF(COUNTIF('Portfolio'!$A$9:$A$58,$C765)=0,"Coin missing from the Portfolio tab",IF(AND($D765="Sell",SUM($E765)&gt;SUM($H765)+0.000000000001),"Sale larger than holdings",IF(AND($D765="Fee",SUM($E765)&gt;SUM($H765)+0.000000000001),"Fee larger than holdings",IF(AND(OR($D765="Buy",$D765="Sell"),SUM($F765)&lt;=0),"Missing amount",IF(AND(ISNUMBER($A765),SUM($A765)&lt;MAX($A$4:$A764)),"Date out of chronological order","OK")))))))))</f>
        <v/>
      </c>
    </row>
    <row r="766" spans="1:13" x14ac:dyDescent="0.25">
      <c r="A766" s="21"/>
      <c r="B766" s="13"/>
      <c r="C766" s="13"/>
      <c r="D766" s="13"/>
      <c r="E766" s="22"/>
      <c r="F766" s="14"/>
      <c r="G766" s="14"/>
      <c r="H766" s="16" t="str">
        <f>IF(OR($D766="",$C766=""),"",ROUND(SUMIFS($J$4:$J765,$C$4:$C765,$C766),10))</f>
        <v/>
      </c>
      <c r="I766" s="15" t="str">
        <f>IF(OR($D766="",$C766=""),"",ROUND(SUMIFS($K$4:$K765,$C$4:$C765,$C766),8))</f>
        <v/>
      </c>
      <c r="J766" s="16" t="str">
        <f>IF(OR($D766="",$C766=""),"",IF(OR($D766="Buy",$D766="Reward"),SUM($E766),IF(OR($D766="Sell",$D766="Fee"),-SUM($E766),0)))</f>
        <v/>
      </c>
      <c r="K766" s="17" t="str">
        <f>IF(OR($D766="",$C766=""),"",IF($D766="Sell",IF(SUM($H766)&gt;0,-SUM($I766)*IF(SUM($E766)&gt;SUM($H766),SUM($H766),SUM($E766))/SUM($H766),-SUM($I766)),IF(OR($D766="Buy",$D766="Reward"),SUM($F766)+SUM($G766),0)))</f>
        <v/>
      </c>
      <c r="L766" s="17" t="str">
        <f>IF(OR($C766="",$D766&lt;&gt;"Sell"),"",IF(SUM($H766)&gt;0,SUM($F766)-SUM($G766)-SUM($I766)*IF(SUM($E766)&gt;SUM($H766),SUM($H766),SUM($E766))/SUM($H766),""))</f>
        <v/>
      </c>
      <c r="M766" s="20" t="str">
        <f>IF($D766="","",IF($C766="","Missing coin",IF(AND($D766&lt;&gt;"Buy",$D766&lt;&gt;"Sell",$D766&lt;&gt;"Fee",$D766&lt;&gt;"Reward",$D766&lt;&gt;"Transfer"),"Unknown type",IF(SUM($E766)&lt;=0,"Missing quantity",IF(COUNTIF('Portfolio'!$A$9:$A$58,$C766)=0,"Coin missing from the Portfolio tab",IF(AND($D766="Sell",SUM($E766)&gt;SUM($H766)+0.000000000001),"Sale larger than holdings",IF(AND($D766="Fee",SUM($E766)&gt;SUM($H766)+0.000000000001),"Fee larger than holdings",IF(AND(OR($D766="Buy",$D766="Sell"),SUM($F766)&lt;=0),"Missing amount",IF(AND(ISNUMBER($A766),SUM($A766)&lt;MAX($A$4:$A765)),"Date out of chronological order","OK")))))))))</f>
        <v/>
      </c>
    </row>
    <row r="767" spans="1:13" x14ac:dyDescent="0.25">
      <c r="A767" s="21"/>
      <c r="B767" s="13"/>
      <c r="C767" s="13"/>
      <c r="D767" s="13"/>
      <c r="E767" s="22"/>
      <c r="F767" s="14"/>
      <c r="G767" s="14"/>
      <c r="H767" s="16" t="str">
        <f>IF(OR($D767="",$C767=""),"",ROUND(SUMIFS($J$4:$J766,$C$4:$C766,$C767),10))</f>
        <v/>
      </c>
      <c r="I767" s="15" t="str">
        <f>IF(OR($D767="",$C767=""),"",ROUND(SUMIFS($K$4:$K766,$C$4:$C766,$C767),8))</f>
        <v/>
      </c>
      <c r="J767" s="16" t="str">
        <f>IF(OR($D767="",$C767=""),"",IF(OR($D767="Buy",$D767="Reward"),SUM($E767),IF(OR($D767="Sell",$D767="Fee"),-SUM($E767),0)))</f>
        <v/>
      </c>
      <c r="K767" s="17" t="str">
        <f>IF(OR($D767="",$C767=""),"",IF($D767="Sell",IF(SUM($H767)&gt;0,-SUM($I767)*IF(SUM($E767)&gt;SUM($H767),SUM($H767),SUM($E767))/SUM($H767),-SUM($I767)),IF(OR($D767="Buy",$D767="Reward"),SUM($F767)+SUM($G767),0)))</f>
        <v/>
      </c>
      <c r="L767" s="17" t="str">
        <f>IF(OR($C767="",$D767&lt;&gt;"Sell"),"",IF(SUM($H767)&gt;0,SUM($F767)-SUM($G767)-SUM($I767)*IF(SUM($E767)&gt;SUM($H767),SUM($H767),SUM($E767))/SUM($H767),""))</f>
        <v/>
      </c>
      <c r="M767" s="20" t="str">
        <f>IF($D767="","",IF($C767="","Missing coin",IF(AND($D767&lt;&gt;"Buy",$D767&lt;&gt;"Sell",$D767&lt;&gt;"Fee",$D767&lt;&gt;"Reward",$D767&lt;&gt;"Transfer"),"Unknown type",IF(SUM($E767)&lt;=0,"Missing quantity",IF(COUNTIF('Portfolio'!$A$9:$A$58,$C767)=0,"Coin missing from the Portfolio tab",IF(AND($D767="Sell",SUM($E767)&gt;SUM($H767)+0.000000000001),"Sale larger than holdings",IF(AND($D767="Fee",SUM($E767)&gt;SUM($H767)+0.000000000001),"Fee larger than holdings",IF(AND(OR($D767="Buy",$D767="Sell"),SUM($F767)&lt;=0),"Missing amount",IF(AND(ISNUMBER($A767),SUM($A767)&lt;MAX($A$4:$A766)),"Date out of chronological order","OK")))))))))</f>
        <v/>
      </c>
    </row>
    <row r="768" spans="1:13" x14ac:dyDescent="0.25">
      <c r="A768" s="21"/>
      <c r="B768" s="13"/>
      <c r="C768" s="13"/>
      <c r="D768" s="13"/>
      <c r="E768" s="22"/>
      <c r="F768" s="14"/>
      <c r="G768" s="14"/>
      <c r="H768" s="16" t="str">
        <f>IF(OR($D768="",$C768=""),"",ROUND(SUMIFS($J$4:$J767,$C$4:$C767,$C768),10))</f>
        <v/>
      </c>
      <c r="I768" s="15" t="str">
        <f>IF(OR($D768="",$C768=""),"",ROUND(SUMIFS($K$4:$K767,$C$4:$C767,$C768),8))</f>
        <v/>
      </c>
      <c r="J768" s="16" t="str">
        <f>IF(OR($D768="",$C768=""),"",IF(OR($D768="Buy",$D768="Reward"),SUM($E768),IF(OR($D768="Sell",$D768="Fee"),-SUM($E768),0)))</f>
        <v/>
      </c>
      <c r="K768" s="17" t="str">
        <f>IF(OR($D768="",$C768=""),"",IF($D768="Sell",IF(SUM($H768)&gt;0,-SUM($I768)*IF(SUM($E768)&gt;SUM($H768),SUM($H768),SUM($E768))/SUM($H768),-SUM($I768)),IF(OR($D768="Buy",$D768="Reward"),SUM($F768)+SUM($G768),0)))</f>
        <v/>
      </c>
      <c r="L768" s="17" t="str">
        <f>IF(OR($C768="",$D768&lt;&gt;"Sell"),"",IF(SUM($H768)&gt;0,SUM($F768)-SUM($G768)-SUM($I768)*IF(SUM($E768)&gt;SUM($H768),SUM($H768),SUM($E768))/SUM($H768),""))</f>
        <v/>
      </c>
      <c r="M768" s="20" t="str">
        <f>IF($D768="","",IF($C768="","Missing coin",IF(AND($D768&lt;&gt;"Buy",$D768&lt;&gt;"Sell",$D768&lt;&gt;"Fee",$D768&lt;&gt;"Reward",$D768&lt;&gt;"Transfer"),"Unknown type",IF(SUM($E768)&lt;=0,"Missing quantity",IF(COUNTIF('Portfolio'!$A$9:$A$58,$C768)=0,"Coin missing from the Portfolio tab",IF(AND($D768="Sell",SUM($E768)&gt;SUM($H768)+0.000000000001),"Sale larger than holdings",IF(AND($D768="Fee",SUM($E768)&gt;SUM($H768)+0.000000000001),"Fee larger than holdings",IF(AND(OR($D768="Buy",$D768="Sell"),SUM($F768)&lt;=0),"Missing amount",IF(AND(ISNUMBER($A768),SUM($A768)&lt;MAX($A$4:$A767)),"Date out of chronological order","OK")))))))))</f>
        <v/>
      </c>
    </row>
    <row r="769" spans="1:13" x14ac:dyDescent="0.25">
      <c r="A769" s="21"/>
      <c r="B769" s="13"/>
      <c r="C769" s="13"/>
      <c r="D769" s="13"/>
      <c r="E769" s="22"/>
      <c r="F769" s="14"/>
      <c r="G769" s="14"/>
      <c r="H769" s="16" t="str">
        <f>IF(OR($D769="",$C769=""),"",ROUND(SUMIFS($J$4:$J768,$C$4:$C768,$C769),10))</f>
        <v/>
      </c>
      <c r="I769" s="15" t="str">
        <f>IF(OR($D769="",$C769=""),"",ROUND(SUMIFS($K$4:$K768,$C$4:$C768,$C769),8))</f>
        <v/>
      </c>
      <c r="J769" s="16" t="str">
        <f>IF(OR($D769="",$C769=""),"",IF(OR($D769="Buy",$D769="Reward"),SUM($E769),IF(OR($D769="Sell",$D769="Fee"),-SUM($E769),0)))</f>
        <v/>
      </c>
      <c r="K769" s="17" t="str">
        <f>IF(OR($D769="",$C769=""),"",IF($D769="Sell",IF(SUM($H769)&gt;0,-SUM($I769)*IF(SUM($E769)&gt;SUM($H769),SUM($H769),SUM($E769))/SUM($H769),-SUM($I769)),IF(OR($D769="Buy",$D769="Reward"),SUM($F769)+SUM($G769),0)))</f>
        <v/>
      </c>
      <c r="L769" s="17" t="str">
        <f>IF(OR($C769="",$D769&lt;&gt;"Sell"),"",IF(SUM($H769)&gt;0,SUM($F769)-SUM($G769)-SUM($I769)*IF(SUM($E769)&gt;SUM($H769),SUM($H769),SUM($E769))/SUM($H769),""))</f>
        <v/>
      </c>
      <c r="M769" s="20" t="str">
        <f>IF($D769="","",IF($C769="","Missing coin",IF(AND($D769&lt;&gt;"Buy",$D769&lt;&gt;"Sell",$D769&lt;&gt;"Fee",$D769&lt;&gt;"Reward",$D769&lt;&gt;"Transfer"),"Unknown type",IF(SUM($E769)&lt;=0,"Missing quantity",IF(COUNTIF('Portfolio'!$A$9:$A$58,$C769)=0,"Coin missing from the Portfolio tab",IF(AND($D769="Sell",SUM($E769)&gt;SUM($H769)+0.000000000001),"Sale larger than holdings",IF(AND($D769="Fee",SUM($E769)&gt;SUM($H769)+0.000000000001),"Fee larger than holdings",IF(AND(OR($D769="Buy",$D769="Sell"),SUM($F769)&lt;=0),"Missing amount",IF(AND(ISNUMBER($A769),SUM($A769)&lt;MAX($A$4:$A768)),"Date out of chronological order","OK")))))))))</f>
        <v/>
      </c>
    </row>
    <row r="770" spans="1:13" x14ac:dyDescent="0.25">
      <c r="A770" s="21"/>
      <c r="B770" s="13"/>
      <c r="C770" s="13"/>
      <c r="D770" s="13"/>
      <c r="E770" s="22"/>
      <c r="F770" s="14"/>
      <c r="G770" s="14"/>
      <c r="H770" s="16" t="str">
        <f>IF(OR($D770="",$C770=""),"",ROUND(SUMIFS($J$4:$J769,$C$4:$C769,$C770),10))</f>
        <v/>
      </c>
      <c r="I770" s="15" t="str">
        <f>IF(OR($D770="",$C770=""),"",ROUND(SUMIFS($K$4:$K769,$C$4:$C769,$C770),8))</f>
        <v/>
      </c>
      <c r="J770" s="16" t="str">
        <f>IF(OR($D770="",$C770=""),"",IF(OR($D770="Buy",$D770="Reward"),SUM($E770),IF(OR($D770="Sell",$D770="Fee"),-SUM($E770),0)))</f>
        <v/>
      </c>
      <c r="K770" s="17" t="str">
        <f>IF(OR($D770="",$C770=""),"",IF($D770="Sell",IF(SUM($H770)&gt;0,-SUM($I770)*IF(SUM($E770)&gt;SUM($H770),SUM($H770),SUM($E770))/SUM($H770),-SUM($I770)),IF(OR($D770="Buy",$D770="Reward"),SUM($F770)+SUM($G770),0)))</f>
        <v/>
      </c>
      <c r="L770" s="17" t="str">
        <f>IF(OR($C770="",$D770&lt;&gt;"Sell"),"",IF(SUM($H770)&gt;0,SUM($F770)-SUM($G770)-SUM($I770)*IF(SUM($E770)&gt;SUM($H770),SUM($H770),SUM($E770))/SUM($H770),""))</f>
        <v/>
      </c>
      <c r="M770" s="20" t="str">
        <f>IF($D770="","",IF($C770="","Missing coin",IF(AND($D770&lt;&gt;"Buy",$D770&lt;&gt;"Sell",$D770&lt;&gt;"Fee",$D770&lt;&gt;"Reward",$D770&lt;&gt;"Transfer"),"Unknown type",IF(SUM($E770)&lt;=0,"Missing quantity",IF(COUNTIF('Portfolio'!$A$9:$A$58,$C770)=0,"Coin missing from the Portfolio tab",IF(AND($D770="Sell",SUM($E770)&gt;SUM($H770)+0.000000000001),"Sale larger than holdings",IF(AND($D770="Fee",SUM($E770)&gt;SUM($H770)+0.000000000001),"Fee larger than holdings",IF(AND(OR($D770="Buy",$D770="Sell"),SUM($F770)&lt;=0),"Missing amount",IF(AND(ISNUMBER($A770),SUM($A770)&lt;MAX($A$4:$A769)),"Date out of chronological order","OK")))))))))</f>
        <v/>
      </c>
    </row>
    <row r="771" spans="1:13" x14ac:dyDescent="0.25">
      <c r="A771" s="21"/>
      <c r="B771" s="13"/>
      <c r="C771" s="13"/>
      <c r="D771" s="13"/>
      <c r="E771" s="22"/>
      <c r="F771" s="14"/>
      <c r="G771" s="14"/>
      <c r="H771" s="16" t="str">
        <f>IF(OR($D771="",$C771=""),"",ROUND(SUMIFS($J$4:$J770,$C$4:$C770,$C771),10))</f>
        <v/>
      </c>
      <c r="I771" s="15" t="str">
        <f>IF(OR($D771="",$C771=""),"",ROUND(SUMIFS($K$4:$K770,$C$4:$C770,$C771),8))</f>
        <v/>
      </c>
      <c r="J771" s="16" t="str">
        <f>IF(OR($D771="",$C771=""),"",IF(OR($D771="Buy",$D771="Reward"),SUM($E771),IF(OR($D771="Sell",$D771="Fee"),-SUM($E771),0)))</f>
        <v/>
      </c>
      <c r="K771" s="17" t="str">
        <f>IF(OR($D771="",$C771=""),"",IF($D771="Sell",IF(SUM($H771)&gt;0,-SUM($I771)*IF(SUM($E771)&gt;SUM($H771),SUM($H771),SUM($E771))/SUM($H771),-SUM($I771)),IF(OR($D771="Buy",$D771="Reward"),SUM($F771)+SUM($G771),0)))</f>
        <v/>
      </c>
      <c r="L771" s="17" t="str">
        <f>IF(OR($C771="",$D771&lt;&gt;"Sell"),"",IF(SUM($H771)&gt;0,SUM($F771)-SUM($G771)-SUM($I771)*IF(SUM($E771)&gt;SUM($H771),SUM($H771),SUM($E771))/SUM($H771),""))</f>
        <v/>
      </c>
      <c r="M771" s="20" t="str">
        <f>IF($D771="","",IF($C771="","Missing coin",IF(AND($D771&lt;&gt;"Buy",$D771&lt;&gt;"Sell",$D771&lt;&gt;"Fee",$D771&lt;&gt;"Reward",$D771&lt;&gt;"Transfer"),"Unknown type",IF(SUM($E771)&lt;=0,"Missing quantity",IF(COUNTIF('Portfolio'!$A$9:$A$58,$C771)=0,"Coin missing from the Portfolio tab",IF(AND($D771="Sell",SUM($E771)&gt;SUM($H771)+0.000000000001),"Sale larger than holdings",IF(AND($D771="Fee",SUM($E771)&gt;SUM($H771)+0.000000000001),"Fee larger than holdings",IF(AND(OR($D771="Buy",$D771="Sell"),SUM($F771)&lt;=0),"Missing amount",IF(AND(ISNUMBER($A771),SUM($A771)&lt;MAX($A$4:$A770)),"Date out of chronological order","OK")))))))))</f>
        <v/>
      </c>
    </row>
    <row r="772" spans="1:13" x14ac:dyDescent="0.25">
      <c r="A772" s="21"/>
      <c r="B772" s="13"/>
      <c r="C772" s="13"/>
      <c r="D772" s="13"/>
      <c r="E772" s="22"/>
      <c r="F772" s="14"/>
      <c r="G772" s="14"/>
      <c r="H772" s="16" t="str">
        <f>IF(OR($D772="",$C772=""),"",ROUND(SUMIFS($J$4:$J771,$C$4:$C771,$C772),10))</f>
        <v/>
      </c>
      <c r="I772" s="15" t="str">
        <f>IF(OR($D772="",$C772=""),"",ROUND(SUMIFS($K$4:$K771,$C$4:$C771,$C772),8))</f>
        <v/>
      </c>
      <c r="J772" s="16" t="str">
        <f>IF(OR($D772="",$C772=""),"",IF(OR($D772="Buy",$D772="Reward"),SUM($E772),IF(OR($D772="Sell",$D772="Fee"),-SUM($E772),0)))</f>
        <v/>
      </c>
      <c r="K772" s="17" t="str">
        <f>IF(OR($D772="",$C772=""),"",IF($D772="Sell",IF(SUM($H772)&gt;0,-SUM($I772)*IF(SUM($E772)&gt;SUM($H772),SUM($H772),SUM($E772))/SUM($H772),-SUM($I772)),IF(OR($D772="Buy",$D772="Reward"),SUM($F772)+SUM($G772),0)))</f>
        <v/>
      </c>
      <c r="L772" s="17" t="str">
        <f>IF(OR($C772="",$D772&lt;&gt;"Sell"),"",IF(SUM($H772)&gt;0,SUM($F772)-SUM($G772)-SUM($I772)*IF(SUM($E772)&gt;SUM($H772),SUM($H772),SUM($E772))/SUM($H772),""))</f>
        <v/>
      </c>
      <c r="M772" s="20" t="str">
        <f>IF($D772="","",IF($C772="","Missing coin",IF(AND($D772&lt;&gt;"Buy",$D772&lt;&gt;"Sell",$D772&lt;&gt;"Fee",$D772&lt;&gt;"Reward",$D772&lt;&gt;"Transfer"),"Unknown type",IF(SUM($E772)&lt;=0,"Missing quantity",IF(COUNTIF('Portfolio'!$A$9:$A$58,$C772)=0,"Coin missing from the Portfolio tab",IF(AND($D772="Sell",SUM($E772)&gt;SUM($H772)+0.000000000001),"Sale larger than holdings",IF(AND($D772="Fee",SUM($E772)&gt;SUM($H772)+0.000000000001),"Fee larger than holdings",IF(AND(OR($D772="Buy",$D772="Sell"),SUM($F772)&lt;=0),"Missing amount",IF(AND(ISNUMBER($A772),SUM($A772)&lt;MAX($A$4:$A771)),"Date out of chronological order","OK")))))))))</f>
        <v/>
      </c>
    </row>
    <row r="773" spans="1:13" x14ac:dyDescent="0.25">
      <c r="A773" s="21"/>
      <c r="B773" s="13"/>
      <c r="C773" s="13"/>
      <c r="D773" s="13"/>
      <c r="E773" s="22"/>
      <c r="F773" s="14"/>
      <c r="G773" s="14"/>
      <c r="H773" s="16" t="str">
        <f>IF(OR($D773="",$C773=""),"",ROUND(SUMIFS($J$4:$J772,$C$4:$C772,$C773),10))</f>
        <v/>
      </c>
      <c r="I773" s="15" t="str">
        <f>IF(OR($D773="",$C773=""),"",ROUND(SUMIFS($K$4:$K772,$C$4:$C772,$C773),8))</f>
        <v/>
      </c>
      <c r="J773" s="16" t="str">
        <f>IF(OR($D773="",$C773=""),"",IF(OR($D773="Buy",$D773="Reward"),SUM($E773),IF(OR($D773="Sell",$D773="Fee"),-SUM($E773),0)))</f>
        <v/>
      </c>
      <c r="K773" s="17" t="str">
        <f>IF(OR($D773="",$C773=""),"",IF($D773="Sell",IF(SUM($H773)&gt;0,-SUM($I773)*IF(SUM($E773)&gt;SUM($H773),SUM($H773),SUM($E773))/SUM($H773),-SUM($I773)),IF(OR($D773="Buy",$D773="Reward"),SUM($F773)+SUM($G773),0)))</f>
        <v/>
      </c>
      <c r="L773" s="17" t="str">
        <f>IF(OR($C773="",$D773&lt;&gt;"Sell"),"",IF(SUM($H773)&gt;0,SUM($F773)-SUM($G773)-SUM($I773)*IF(SUM($E773)&gt;SUM($H773),SUM($H773),SUM($E773))/SUM($H773),""))</f>
        <v/>
      </c>
      <c r="M773" s="20" t="str">
        <f>IF($D773="","",IF($C773="","Missing coin",IF(AND($D773&lt;&gt;"Buy",$D773&lt;&gt;"Sell",$D773&lt;&gt;"Fee",$D773&lt;&gt;"Reward",$D773&lt;&gt;"Transfer"),"Unknown type",IF(SUM($E773)&lt;=0,"Missing quantity",IF(COUNTIF('Portfolio'!$A$9:$A$58,$C773)=0,"Coin missing from the Portfolio tab",IF(AND($D773="Sell",SUM($E773)&gt;SUM($H773)+0.000000000001),"Sale larger than holdings",IF(AND($D773="Fee",SUM($E773)&gt;SUM($H773)+0.000000000001),"Fee larger than holdings",IF(AND(OR($D773="Buy",$D773="Sell"),SUM($F773)&lt;=0),"Missing amount",IF(AND(ISNUMBER($A773),SUM($A773)&lt;MAX($A$4:$A772)),"Date out of chronological order","OK")))))))))</f>
        <v/>
      </c>
    </row>
    <row r="774" spans="1:13" x14ac:dyDescent="0.25">
      <c r="A774" s="21"/>
      <c r="B774" s="13"/>
      <c r="C774" s="13"/>
      <c r="D774" s="13"/>
      <c r="E774" s="22"/>
      <c r="F774" s="14"/>
      <c r="G774" s="14"/>
      <c r="H774" s="16" t="str">
        <f>IF(OR($D774="",$C774=""),"",ROUND(SUMIFS($J$4:$J773,$C$4:$C773,$C774),10))</f>
        <v/>
      </c>
      <c r="I774" s="15" t="str">
        <f>IF(OR($D774="",$C774=""),"",ROUND(SUMIFS($K$4:$K773,$C$4:$C773,$C774),8))</f>
        <v/>
      </c>
      <c r="J774" s="16" t="str">
        <f>IF(OR($D774="",$C774=""),"",IF(OR($D774="Buy",$D774="Reward"),SUM($E774),IF(OR($D774="Sell",$D774="Fee"),-SUM($E774),0)))</f>
        <v/>
      </c>
      <c r="K774" s="17" t="str">
        <f>IF(OR($D774="",$C774=""),"",IF($D774="Sell",IF(SUM($H774)&gt;0,-SUM($I774)*IF(SUM($E774)&gt;SUM($H774),SUM($H774),SUM($E774))/SUM($H774),-SUM($I774)),IF(OR($D774="Buy",$D774="Reward"),SUM($F774)+SUM($G774),0)))</f>
        <v/>
      </c>
      <c r="L774" s="17" t="str">
        <f>IF(OR($C774="",$D774&lt;&gt;"Sell"),"",IF(SUM($H774)&gt;0,SUM($F774)-SUM($G774)-SUM($I774)*IF(SUM($E774)&gt;SUM($H774),SUM($H774),SUM($E774))/SUM($H774),""))</f>
        <v/>
      </c>
      <c r="M774" s="20" t="str">
        <f>IF($D774="","",IF($C774="","Missing coin",IF(AND($D774&lt;&gt;"Buy",$D774&lt;&gt;"Sell",$D774&lt;&gt;"Fee",$D774&lt;&gt;"Reward",$D774&lt;&gt;"Transfer"),"Unknown type",IF(SUM($E774)&lt;=0,"Missing quantity",IF(COUNTIF('Portfolio'!$A$9:$A$58,$C774)=0,"Coin missing from the Portfolio tab",IF(AND($D774="Sell",SUM($E774)&gt;SUM($H774)+0.000000000001),"Sale larger than holdings",IF(AND($D774="Fee",SUM($E774)&gt;SUM($H774)+0.000000000001),"Fee larger than holdings",IF(AND(OR($D774="Buy",$D774="Sell"),SUM($F774)&lt;=0),"Missing amount",IF(AND(ISNUMBER($A774),SUM($A774)&lt;MAX($A$4:$A773)),"Date out of chronological order","OK")))))))))</f>
        <v/>
      </c>
    </row>
    <row r="775" spans="1:13" x14ac:dyDescent="0.25">
      <c r="A775" s="21"/>
      <c r="B775" s="13"/>
      <c r="C775" s="13"/>
      <c r="D775" s="13"/>
      <c r="E775" s="22"/>
      <c r="F775" s="14"/>
      <c r="G775" s="14"/>
      <c r="H775" s="16" t="str">
        <f>IF(OR($D775="",$C775=""),"",ROUND(SUMIFS($J$4:$J774,$C$4:$C774,$C775),10))</f>
        <v/>
      </c>
      <c r="I775" s="15" t="str">
        <f>IF(OR($D775="",$C775=""),"",ROUND(SUMIFS($K$4:$K774,$C$4:$C774,$C775),8))</f>
        <v/>
      </c>
      <c r="J775" s="16" t="str">
        <f>IF(OR($D775="",$C775=""),"",IF(OR($D775="Buy",$D775="Reward"),SUM($E775),IF(OR($D775="Sell",$D775="Fee"),-SUM($E775),0)))</f>
        <v/>
      </c>
      <c r="K775" s="17" t="str">
        <f>IF(OR($D775="",$C775=""),"",IF($D775="Sell",IF(SUM($H775)&gt;0,-SUM($I775)*IF(SUM($E775)&gt;SUM($H775),SUM($H775),SUM($E775))/SUM($H775),-SUM($I775)),IF(OR($D775="Buy",$D775="Reward"),SUM($F775)+SUM($G775),0)))</f>
        <v/>
      </c>
      <c r="L775" s="17" t="str">
        <f>IF(OR($C775="",$D775&lt;&gt;"Sell"),"",IF(SUM($H775)&gt;0,SUM($F775)-SUM($G775)-SUM($I775)*IF(SUM($E775)&gt;SUM($H775),SUM($H775),SUM($E775))/SUM($H775),""))</f>
        <v/>
      </c>
      <c r="M775" s="20" t="str">
        <f>IF($D775="","",IF($C775="","Missing coin",IF(AND($D775&lt;&gt;"Buy",$D775&lt;&gt;"Sell",$D775&lt;&gt;"Fee",$D775&lt;&gt;"Reward",$D775&lt;&gt;"Transfer"),"Unknown type",IF(SUM($E775)&lt;=0,"Missing quantity",IF(COUNTIF('Portfolio'!$A$9:$A$58,$C775)=0,"Coin missing from the Portfolio tab",IF(AND($D775="Sell",SUM($E775)&gt;SUM($H775)+0.000000000001),"Sale larger than holdings",IF(AND($D775="Fee",SUM($E775)&gt;SUM($H775)+0.000000000001),"Fee larger than holdings",IF(AND(OR($D775="Buy",$D775="Sell"),SUM($F775)&lt;=0),"Missing amount",IF(AND(ISNUMBER($A775),SUM($A775)&lt;MAX($A$4:$A774)),"Date out of chronological order","OK")))))))))</f>
        <v/>
      </c>
    </row>
    <row r="776" spans="1:13" x14ac:dyDescent="0.25">
      <c r="A776" s="21"/>
      <c r="B776" s="13"/>
      <c r="C776" s="13"/>
      <c r="D776" s="13"/>
      <c r="E776" s="22"/>
      <c r="F776" s="14"/>
      <c r="G776" s="14"/>
      <c r="H776" s="16" t="str">
        <f>IF(OR($D776="",$C776=""),"",ROUND(SUMIFS($J$4:$J775,$C$4:$C775,$C776),10))</f>
        <v/>
      </c>
      <c r="I776" s="15" t="str">
        <f>IF(OR($D776="",$C776=""),"",ROUND(SUMIFS($K$4:$K775,$C$4:$C775,$C776),8))</f>
        <v/>
      </c>
      <c r="J776" s="16" t="str">
        <f>IF(OR($D776="",$C776=""),"",IF(OR($D776="Buy",$D776="Reward"),SUM($E776),IF(OR($D776="Sell",$D776="Fee"),-SUM($E776),0)))</f>
        <v/>
      </c>
      <c r="K776" s="17" t="str">
        <f>IF(OR($D776="",$C776=""),"",IF($D776="Sell",IF(SUM($H776)&gt;0,-SUM($I776)*IF(SUM($E776)&gt;SUM($H776),SUM($H776),SUM($E776))/SUM($H776),-SUM($I776)),IF(OR($D776="Buy",$D776="Reward"),SUM($F776)+SUM($G776),0)))</f>
        <v/>
      </c>
      <c r="L776" s="17" t="str">
        <f>IF(OR($C776="",$D776&lt;&gt;"Sell"),"",IF(SUM($H776)&gt;0,SUM($F776)-SUM($G776)-SUM($I776)*IF(SUM($E776)&gt;SUM($H776),SUM($H776),SUM($E776))/SUM($H776),""))</f>
        <v/>
      </c>
      <c r="M776" s="20" t="str">
        <f>IF($D776="","",IF($C776="","Missing coin",IF(AND($D776&lt;&gt;"Buy",$D776&lt;&gt;"Sell",$D776&lt;&gt;"Fee",$D776&lt;&gt;"Reward",$D776&lt;&gt;"Transfer"),"Unknown type",IF(SUM($E776)&lt;=0,"Missing quantity",IF(COUNTIF('Portfolio'!$A$9:$A$58,$C776)=0,"Coin missing from the Portfolio tab",IF(AND($D776="Sell",SUM($E776)&gt;SUM($H776)+0.000000000001),"Sale larger than holdings",IF(AND($D776="Fee",SUM($E776)&gt;SUM($H776)+0.000000000001),"Fee larger than holdings",IF(AND(OR($D776="Buy",$D776="Sell"),SUM($F776)&lt;=0),"Missing amount",IF(AND(ISNUMBER($A776),SUM($A776)&lt;MAX($A$4:$A775)),"Date out of chronological order","OK")))))))))</f>
        <v/>
      </c>
    </row>
    <row r="777" spans="1:13" x14ac:dyDescent="0.25">
      <c r="A777" s="21"/>
      <c r="B777" s="13"/>
      <c r="C777" s="13"/>
      <c r="D777" s="13"/>
      <c r="E777" s="22"/>
      <c r="F777" s="14"/>
      <c r="G777" s="14"/>
      <c r="H777" s="16" t="str">
        <f>IF(OR($D777="",$C777=""),"",ROUND(SUMIFS($J$4:$J776,$C$4:$C776,$C777),10))</f>
        <v/>
      </c>
      <c r="I777" s="15" t="str">
        <f>IF(OR($D777="",$C777=""),"",ROUND(SUMIFS($K$4:$K776,$C$4:$C776,$C777),8))</f>
        <v/>
      </c>
      <c r="J777" s="16" t="str">
        <f>IF(OR($D777="",$C777=""),"",IF(OR($D777="Buy",$D777="Reward"),SUM($E777),IF(OR($D777="Sell",$D777="Fee"),-SUM($E777),0)))</f>
        <v/>
      </c>
      <c r="K777" s="17" t="str">
        <f>IF(OR($D777="",$C777=""),"",IF($D777="Sell",IF(SUM($H777)&gt;0,-SUM($I777)*IF(SUM($E777)&gt;SUM($H777),SUM($H777),SUM($E777))/SUM($H777),-SUM($I777)),IF(OR($D777="Buy",$D777="Reward"),SUM($F777)+SUM($G777),0)))</f>
        <v/>
      </c>
      <c r="L777" s="17" t="str">
        <f>IF(OR($C777="",$D777&lt;&gt;"Sell"),"",IF(SUM($H777)&gt;0,SUM($F777)-SUM($G777)-SUM($I777)*IF(SUM($E777)&gt;SUM($H777),SUM($H777),SUM($E777))/SUM($H777),""))</f>
        <v/>
      </c>
      <c r="M777" s="20" t="str">
        <f>IF($D777="","",IF($C777="","Missing coin",IF(AND($D777&lt;&gt;"Buy",$D777&lt;&gt;"Sell",$D777&lt;&gt;"Fee",$D777&lt;&gt;"Reward",$D777&lt;&gt;"Transfer"),"Unknown type",IF(SUM($E777)&lt;=0,"Missing quantity",IF(COUNTIF('Portfolio'!$A$9:$A$58,$C777)=0,"Coin missing from the Portfolio tab",IF(AND($D777="Sell",SUM($E777)&gt;SUM($H777)+0.000000000001),"Sale larger than holdings",IF(AND($D777="Fee",SUM($E777)&gt;SUM($H777)+0.000000000001),"Fee larger than holdings",IF(AND(OR($D777="Buy",$D777="Sell"),SUM($F777)&lt;=0),"Missing amount",IF(AND(ISNUMBER($A777),SUM($A777)&lt;MAX($A$4:$A776)),"Date out of chronological order","OK")))))))))</f>
        <v/>
      </c>
    </row>
    <row r="778" spans="1:13" x14ac:dyDescent="0.25">
      <c r="A778" s="21"/>
      <c r="B778" s="13"/>
      <c r="C778" s="13"/>
      <c r="D778" s="13"/>
      <c r="E778" s="22"/>
      <c r="F778" s="14"/>
      <c r="G778" s="14"/>
      <c r="H778" s="16" t="str">
        <f>IF(OR($D778="",$C778=""),"",ROUND(SUMIFS($J$4:$J777,$C$4:$C777,$C778),10))</f>
        <v/>
      </c>
      <c r="I778" s="15" t="str">
        <f>IF(OR($D778="",$C778=""),"",ROUND(SUMIFS($K$4:$K777,$C$4:$C777,$C778),8))</f>
        <v/>
      </c>
      <c r="J778" s="16" t="str">
        <f>IF(OR($D778="",$C778=""),"",IF(OR($D778="Buy",$D778="Reward"),SUM($E778),IF(OR($D778="Sell",$D778="Fee"),-SUM($E778),0)))</f>
        <v/>
      </c>
      <c r="K778" s="17" t="str">
        <f>IF(OR($D778="",$C778=""),"",IF($D778="Sell",IF(SUM($H778)&gt;0,-SUM($I778)*IF(SUM($E778)&gt;SUM($H778),SUM($H778),SUM($E778))/SUM($H778),-SUM($I778)),IF(OR($D778="Buy",$D778="Reward"),SUM($F778)+SUM($G778),0)))</f>
        <v/>
      </c>
      <c r="L778" s="17" t="str">
        <f>IF(OR($C778="",$D778&lt;&gt;"Sell"),"",IF(SUM($H778)&gt;0,SUM($F778)-SUM($G778)-SUM($I778)*IF(SUM($E778)&gt;SUM($H778),SUM($H778),SUM($E778))/SUM($H778),""))</f>
        <v/>
      </c>
      <c r="M778" s="20" t="str">
        <f>IF($D778="","",IF($C778="","Missing coin",IF(AND($D778&lt;&gt;"Buy",$D778&lt;&gt;"Sell",$D778&lt;&gt;"Fee",$D778&lt;&gt;"Reward",$D778&lt;&gt;"Transfer"),"Unknown type",IF(SUM($E778)&lt;=0,"Missing quantity",IF(COUNTIF('Portfolio'!$A$9:$A$58,$C778)=0,"Coin missing from the Portfolio tab",IF(AND($D778="Sell",SUM($E778)&gt;SUM($H778)+0.000000000001),"Sale larger than holdings",IF(AND($D778="Fee",SUM($E778)&gt;SUM($H778)+0.000000000001),"Fee larger than holdings",IF(AND(OR($D778="Buy",$D778="Sell"),SUM($F778)&lt;=0),"Missing amount",IF(AND(ISNUMBER($A778),SUM($A778)&lt;MAX($A$4:$A777)),"Date out of chronological order","OK")))))))))</f>
        <v/>
      </c>
    </row>
    <row r="779" spans="1:13" x14ac:dyDescent="0.25">
      <c r="A779" s="21"/>
      <c r="B779" s="13"/>
      <c r="C779" s="13"/>
      <c r="D779" s="13"/>
      <c r="E779" s="22"/>
      <c r="F779" s="14"/>
      <c r="G779" s="14"/>
      <c r="H779" s="16" t="str">
        <f>IF(OR($D779="",$C779=""),"",ROUND(SUMIFS($J$4:$J778,$C$4:$C778,$C779),10))</f>
        <v/>
      </c>
      <c r="I779" s="15" t="str">
        <f>IF(OR($D779="",$C779=""),"",ROUND(SUMIFS($K$4:$K778,$C$4:$C778,$C779),8))</f>
        <v/>
      </c>
      <c r="J779" s="16" t="str">
        <f>IF(OR($D779="",$C779=""),"",IF(OR($D779="Buy",$D779="Reward"),SUM($E779),IF(OR($D779="Sell",$D779="Fee"),-SUM($E779),0)))</f>
        <v/>
      </c>
      <c r="K779" s="17" t="str">
        <f>IF(OR($D779="",$C779=""),"",IF($D779="Sell",IF(SUM($H779)&gt;0,-SUM($I779)*IF(SUM($E779)&gt;SUM($H779),SUM($H779),SUM($E779))/SUM($H779),-SUM($I779)),IF(OR($D779="Buy",$D779="Reward"),SUM($F779)+SUM($G779),0)))</f>
        <v/>
      </c>
      <c r="L779" s="17" t="str">
        <f>IF(OR($C779="",$D779&lt;&gt;"Sell"),"",IF(SUM($H779)&gt;0,SUM($F779)-SUM($G779)-SUM($I779)*IF(SUM($E779)&gt;SUM($H779),SUM($H779),SUM($E779))/SUM($H779),""))</f>
        <v/>
      </c>
      <c r="M779" s="20" t="str">
        <f>IF($D779="","",IF($C779="","Missing coin",IF(AND($D779&lt;&gt;"Buy",$D779&lt;&gt;"Sell",$D779&lt;&gt;"Fee",$D779&lt;&gt;"Reward",$D779&lt;&gt;"Transfer"),"Unknown type",IF(SUM($E779)&lt;=0,"Missing quantity",IF(COUNTIF('Portfolio'!$A$9:$A$58,$C779)=0,"Coin missing from the Portfolio tab",IF(AND($D779="Sell",SUM($E779)&gt;SUM($H779)+0.000000000001),"Sale larger than holdings",IF(AND($D779="Fee",SUM($E779)&gt;SUM($H779)+0.000000000001),"Fee larger than holdings",IF(AND(OR($D779="Buy",$D779="Sell"),SUM($F779)&lt;=0),"Missing amount",IF(AND(ISNUMBER($A779),SUM($A779)&lt;MAX($A$4:$A778)),"Date out of chronological order","OK")))))))))</f>
        <v/>
      </c>
    </row>
    <row r="780" spans="1:13" x14ac:dyDescent="0.25">
      <c r="A780" s="21"/>
      <c r="B780" s="13"/>
      <c r="C780" s="13"/>
      <c r="D780" s="13"/>
      <c r="E780" s="22"/>
      <c r="F780" s="14"/>
      <c r="G780" s="14"/>
      <c r="H780" s="16" t="str">
        <f>IF(OR($D780="",$C780=""),"",ROUND(SUMIFS($J$4:$J779,$C$4:$C779,$C780),10))</f>
        <v/>
      </c>
      <c r="I780" s="15" t="str">
        <f>IF(OR($D780="",$C780=""),"",ROUND(SUMIFS($K$4:$K779,$C$4:$C779,$C780),8))</f>
        <v/>
      </c>
      <c r="J780" s="16" t="str">
        <f>IF(OR($D780="",$C780=""),"",IF(OR($D780="Buy",$D780="Reward"),SUM($E780),IF(OR($D780="Sell",$D780="Fee"),-SUM($E780),0)))</f>
        <v/>
      </c>
      <c r="K780" s="17" t="str">
        <f>IF(OR($D780="",$C780=""),"",IF($D780="Sell",IF(SUM($H780)&gt;0,-SUM($I780)*IF(SUM($E780)&gt;SUM($H780),SUM($H780),SUM($E780))/SUM($H780),-SUM($I780)),IF(OR($D780="Buy",$D780="Reward"),SUM($F780)+SUM($G780),0)))</f>
        <v/>
      </c>
      <c r="L780" s="17" t="str">
        <f>IF(OR($C780="",$D780&lt;&gt;"Sell"),"",IF(SUM($H780)&gt;0,SUM($F780)-SUM($G780)-SUM($I780)*IF(SUM($E780)&gt;SUM($H780),SUM($H780),SUM($E780))/SUM($H780),""))</f>
        <v/>
      </c>
      <c r="M780" s="20" t="str">
        <f>IF($D780="","",IF($C780="","Missing coin",IF(AND($D780&lt;&gt;"Buy",$D780&lt;&gt;"Sell",$D780&lt;&gt;"Fee",$D780&lt;&gt;"Reward",$D780&lt;&gt;"Transfer"),"Unknown type",IF(SUM($E780)&lt;=0,"Missing quantity",IF(COUNTIF('Portfolio'!$A$9:$A$58,$C780)=0,"Coin missing from the Portfolio tab",IF(AND($D780="Sell",SUM($E780)&gt;SUM($H780)+0.000000000001),"Sale larger than holdings",IF(AND($D780="Fee",SUM($E780)&gt;SUM($H780)+0.000000000001),"Fee larger than holdings",IF(AND(OR($D780="Buy",$D780="Sell"),SUM($F780)&lt;=0),"Missing amount",IF(AND(ISNUMBER($A780),SUM($A780)&lt;MAX($A$4:$A779)),"Date out of chronological order","OK")))))))))</f>
        <v/>
      </c>
    </row>
    <row r="781" spans="1:13" x14ac:dyDescent="0.25">
      <c r="A781" s="21"/>
      <c r="B781" s="13"/>
      <c r="C781" s="13"/>
      <c r="D781" s="13"/>
      <c r="E781" s="22"/>
      <c r="F781" s="14"/>
      <c r="G781" s="14"/>
      <c r="H781" s="16" t="str">
        <f>IF(OR($D781="",$C781=""),"",ROUND(SUMIFS($J$4:$J780,$C$4:$C780,$C781),10))</f>
        <v/>
      </c>
      <c r="I781" s="15" t="str">
        <f>IF(OR($D781="",$C781=""),"",ROUND(SUMIFS($K$4:$K780,$C$4:$C780,$C781),8))</f>
        <v/>
      </c>
      <c r="J781" s="16" t="str">
        <f>IF(OR($D781="",$C781=""),"",IF(OR($D781="Buy",$D781="Reward"),SUM($E781),IF(OR($D781="Sell",$D781="Fee"),-SUM($E781),0)))</f>
        <v/>
      </c>
      <c r="K781" s="17" t="str">
        <f>IF(OR($D781="",$C781=""),"",IF($D781="Sell",IF(SUM($H781)&gt;0,-SUM($I781)*IF(SUM($E781)&gt;SUM($H781),SUM($H781),SUM($E781))/SUM($H781),-SUM($I781)),IF(OR($D781="Buy",$D781="Reward"),SUM($F781)+SUM($G781),0)))</f>
        <v/>
      </c>
      <c r="L781" s="17" t="str">
        <f>IF(OR($C781="",$D781&lt;&gt;"Sell"),"",IF(SUM($H781)&gt;0,SUM($F781)-SUM($G781)-SUM($I781)*IF(SUM($E781)&gt;SUM($H781),SUM($H781),SUM($E781))/SUM($H781),""))</f>
        <v/>
      </c>
      <c r="M781" s="20" t="str">
        <f>IF($D781="","",IF($C781="","Missing coin",IF(AND($D781&lt;&gt;"Buy",$D781&lt;&gt;"Sell",$D781&lt;&gt;"Fee",$D781&lt;&gt;"Reward",$D781&lt;&gt;"Transfer"),"Unknown type",IF(SUM($E781)&lt;=0,"Missing quantity",IF(COUNTIF('Portfolio'!$A$9:$A$58,$C781)=0,"Coin missing from the Portfolio tab",IF(AND($D781="Sell",SUM($E781)&gt;SUM($H781)+0.000000000001),"Sale larger than holdings",IF(AND($D781="Fee",SUM($E781)&gt;SUM($H781)+0.000000000001),"Fee larger than holdings",IF(AND(OR($D781="Buy",$D781="Sell"),SUM($F781)&lt;=0),"Missing amount",IF(AND(ISNUMBER($A781),SUM($A781)&lt;MAX($A$4:$A780)),"Date out of chronological order","OK")))))))))</f>
        <v/>
      </c>
    </row>
    <row r="782" spans="1:13" x14ac:dyDescent="0.25">
      <c r="A782" s="21"/>
      <c r="B782" s="13"/>
      <c r="C782" s="13"/>
      <c r="D782" s="13"/>
      <c r="E782" s="22"/>
      <c r="F782" s="14"/>
      <c r="G782" s="14"/>
      <c r="H782" s="16" t="str">
        <f>IF(OR($D782="",$C782=""),"",ROUND(SUMIFS($J$4:$J781,$C$4:$C781,$C782),10))</f>
        <v/>
      </c>
      <c r="I782" s="15" t="str">
        <f>IF(OR($D782="",$C782=""),"",ROUND(SUMIFS($K$4:$K781,$C$4:$C781,$C782),8))</f>
        <v/>
      </c>
      <c r="J782" s="16" t="str">
        <f>IF(OR($D782="",$C782=""),"",IF(OR($D782="Buy",$D782="Reward"),SUM($E782),IF(OR($D782="Sell",$D782="Fee"),-SUM($E782),0)))</f>
        <v/>
      </c>
      <c r="K782" s="17" t="str">
        <f>IF(OR($D782="",$C782=""),"",IF($D782="Sell",IF(SUM($H782)&gt;0,-SUM($I782)*IF(SUM($E782)&gt;SUM($H782),SUM($H782),SUM($E782))/SUM($H782),-SUM($I782)),IF(OR($D782="Buy",$D782="Reward"),SUM($F782)+SUM($G782),0)))</f>
        <v/>
      </c>
      <c r="L782" s="17" t="str">
        <f>IF(OR($C782="",$D782&lt;&gt;"Sell"),"",IF(SUM($H782)&gt;0,SUM($F782)-SUM($G782)-SUM($I782)*IF(SUM($E782)&gt;SUM($H782),SUM($H782),SUM($E782))/SUM($H782),""))</f>
        <v/>
      </c>
      <c r="M782" s="20" t="str">
        <f>IF($D782="","",IF($C782="","Missing coin",IF(AND($D782&lt;&gt;"Buy",$D782&lt;&gt;"Sell",$D782&lt;&gt;"Fee",$D782&lt;&gt;"Reward",$D782&lt;&gt;"Transfer"),"Unknown type",IF(SUM($E782)&lt;=0,"Missing quantity",IF(COUNTIF('Portfolio'!$A$9:$A$58,$C782)=0,"Coin missing from the Portfolio tab",IF(AND($D782="Sell",SUM($E782)&gt;SUM($H782)+0.000000000001),"Sale larger than holdings",IF(AND($D782="Fee",SUM($E782)&gt;SUM($H782)+0.000000000001),"Fee larger than holdings",IF(AND(OR($D782="Buy",$D782="Sell"),SUM($F782)&lt;=0),"Missing amount",IF(AND(ISNUMBER($A782),SUM($A782)&lt;MAX($A$4:$A781)),"Date out of chronological order","OK")))))))))</f>
        <v/>
      </c>
    </row>
    <row r="783" spans="1:13" x14ac:dyDescent="0.25">
      <c r="A783" s="21"/>
      <c r="B783" s="13"/>
      <c r="C783" s="13"/>
      <c r="D783" s="13"/>
      <c r="E783" s="22"/>
      <c r="F783" s="14"/>
      <c r="G783" s="14"/>
      <c r="H783" s="16" t="str">
        <f>IF(OR($D783="",$C783=""),"",ROUND(SUMIFS($J$4:$J782,$C$4:$C782,$C783),10))</f>
        <v/>
      </c>
      <c r="I783" s="15" t="str">
        <f>IF(OR($D783="",$C783=""),"",ROUND(SUMIFS($K$4:$K782,$C$4:$C782,$C783),8))</f>
        <v/>
      </c>
      <c r="J783" s="16" t="str">
        <f>IF(OR($D783="",$C783=""),"",IF(OR($D783="Buy",$D783="Reward"),SUM($E783),IF(OR($D783="Sell",$D783="Fee"),-SUM($E783),0)))</f>
        <v/>
      </c>
      <c r="K783" s="17" t="str">
        <f>IF(OR($D783="",$C783=""),"",IF($D783="Sell",IF(SUM($H783)&gt;0,-SUM($I783)*IF(SUM($E783)&gt;SUM($H783),SUM($H783),SUM($E783))/SUM($H783),-SUM($I783)),IF(OR($D783="Buy",$D783="Reward"),SUM($F783)+SUM($G783),0)))</f>
        <v/>
      </c>
      <c r="L783" s="17" t="str">
        <f>IF(OR($C783="",$D783&lt;&gt;"Sell"),"",IF(SUM($H783)&gt;0,SUM($F783)-SUM($G783)-SUM($I783)*IF(SUM($E783)&gt;SUM($H783),SUM($H783),SUM($E783))/SUM($H783),""))</f>
        <v/>
      </c>
      <c r="M783" s="20" t="str">
        <f>IF($D783="","",IF($C783="","Missing coin",IF(AND($D783&lt;&gt;"Buy",$D783&lt;&gt;"Sell",$D783&lt;&gt;"Fee",$D783&lt;&gt;"Reward",$D783&lt;&gt;"Transfer"),"Unknown type",IF(SUM($E783)&lt;=0,"Missing quantity",IF(COUNTIF('Portfolio'!$A$9:$A$58,$C783)=0,"Coin missing from the Portfolio tab",IF(AND($D783="Sell",SUM($E783)&gt;SUM($H783)+0.000000000001),"Sale larger than holdings",IF(AND($D783="Fee",SUM($E783)&gt;SUM($H783)+0.000000000001),"Fee larger than holdings",IF(AND(OR($D783="Buy",$D783="Sell"),SUM($F783)&lt;=0),"Missing amount",IF(AND(ISNUMBER($A783),SUM($A783)&lt;MAX($A$4:$A782)),"Date out of chronological order","OK")))))))))</f>
        <v/>
      </c>
    </row>
    <row r="784" spans="1:13" x14ac:dyDescent="0.25">
      <c r="A784" s="21"/>
      <c r="B784" s="13"/>
      <c r="C784" s="13"/>
      <c r="D784" s="13"/>
      <c r="E784" s="22"/>
      <c r="F784" s="14"/>
      <c r="G784" s="14"/>
      <c r="H784" s="16" t="str">
        <f>IF(OR($D784="",$C784=""),"",ROUND(SUMIFS($J$4:$J783,$C$4:$C783,$C784),10))</f>
        <v/>
      </c>
      <c r="I784" s="15" t="str">
        <f>IF(OR($D784="",$C784=""),"",ROUND(SUMIFS($K$4:$K783,$C$4:$C783,$C784),8))</f>
        <v/>
      </c>
      <c r="J784" s="16" t="str">
        <f>IF(OR($D784="",$C784=""),"",IF(OR($D784="Buy",$D784="Reward"),SUM($E784),IF(OR($D784="Sell",$D784="Fee"),-SUM($E784),0)))</f>
        <v/>
      </c>
      <c r="K784" s="17" t="str">
        <f>IF(OR($D784="",$C784=""),"",IF($D784="Sell",IF(SUM($H784)&gt;0,-SUM($I784)*IF(SUM($E784)&gt;SUM($H784),SUM($H784),SUM($E784))/SUM($H784),-SUM($I784)),IF(OR($D784="Buy",$D784="Reward"),SUM($F784)+SUM($G784),0)))</f>
        <v/>
      </c>
      <c r="L784" s="17" t="str">
        <f>IF(OR($C784="",$D784&lt;&gt;"Sell"),"",IF(SUM($H784)&gt;0,SUM($F784)-SUM($G784)-SUM($I784)*IF(SUM($E784)&gt;SUM($H784),SUM($H784),SUM($E784))/SUM($H784),""))</f>
        <v/>
      </c>
      <c r="M784" s="20" t="str">
        <f>IF($D784="","",IF($C784="","Missing coin",IF(AND($D784&lt;&gt;"Buy",$D784&lt;&gt;"Sell",$D784&lt;&gt;"Fee",$D784&lt;&gt;"Reward",$D784&lt;&gt;"Transfer"),"Unknown type",IF(SUM($E784)&lt;=0,"Missing quantity",IF(COUNTIF('Portfolio'!$A$9:$A$58,$C784)=0,"Coin missing from the Portfolio tab",IF(AND($D784="Sell",SUM($E784)&gt;SUM($H784)+0.000000000001),"Sale larger than holdings",IF(AND($D784="Fee",SUM($E784)&gt;SUM($H784)+0.000000000001),"Fee larger than holdings",IF(AND(OR($D784="Buy",$D784="Sell"),SUM($F784)&lt;=0),"Missing amount",IF(AND(ISNUMBER($A784),SUM($A784)&lt;MAX($A$4:$A783)),"Date out of chronological order","OK")))))))))</f>
        <v/>
      </c>
    </row>
    <row r="785" spans="1:13" x14ac:dyDescent="0.25">
      <c r="A785" s="21"/>
      <c r="B785" s="13"/>
      <c r="C785" s="13"/>
      <c r="D785" s="13"/>
      <c r="E785" s="22"/>
      <c r="F785" s="14"/>
      <c r="G785" s="14"/>
      <c r="H785" s="16" t="str">
        <f>IF(OR($D785="",$C785=""),"",ROUND(SUMIFS($J$4:$J784,$C$4:$C784,$C785),10))</f>
        <v/>
      </c>
      <c r="I785" s="15" t="str">
        <f>IF(OR($D785="",$C785=""),"",ROUND(SUMIFS($K$4:$K784,$C$4:$C784,$C785),8))</f>
        <v/>
      </c>
      <c r="J785" s="16" t="str">
        <f>IF(OR($D785="",$C785=""),"",IF(OR($D785="Buy",$D785="Reward"),SUM($E785),IF(OR($D785="Sell",$D785="Fee"),-SUM($E785),0)))</f>
        <v/>
      </c>
      <c r="K785" s="17" t="str">
        <f>IF(OR($D785="",$C785=""),"",IF($D785="Sell",IF(SUM($H785)&gt;0,-SUM($I785)*IF(SUM($E785)&gt;SUM($H785),SUM($H785),SUM($E785))/SUM($H785),-SUM($I785)),IF(OR($D785="Buy",$D785="Reward"),SUM($F785)+SUM($G785),0)))</f>
        <v/>
      </c>
      <c r="L785" s="17" t="str">
        <f>IF(OR($C785="",$D785&lt;&gt;"Sell"),"",IF(SUM($H785)&gt;0,SUM($F785)-SUM($G785)-SUM($I785)*IF(SUM($E785)&gt;SUM($H785),SUM($H785),SUM($E785))/SUM($H785),""))</f>
        <v/>
      </c>
      <c r="M785" s="20" t="str">
        <f>IF($D785="","",IF($C785="","Missing coin",IF(AND($D785&lt;&gt;"Buy",$D785&lt;&gt;"Sell",$D785&lt;&gt;"Fee",$D785&lt;&gt;"Reward",$D785&lt;&gt;"Transfer"),"Unknown type",IF(SUM($E785)&lt;=0,"Missing quantity",IF(COUNTIF('Portfolio'!$A$9:$A$58,$C785)=0,"Coin missing from the Portfolio tab",IF(AND($D785="Sell",SUM($E785)&gt;SUM($H785)+0.000000000001),"Sale larger than holdings",IF(AND($D785="Fee",SUM($E785)&gt;SUM($H785)+0.000000000001),"Fee larger than holdings",IF(AND(OR($D785="Buy",$D785="Sell"),SUM($F785)&lt;=0),"Missing amount",IF(AND(ISNUMBER($A785),SUM($A785)&lt;MAX($A$4:$A784)),"Date out of chronological order","OK")))))))))</f>
        <v/>
      </c>
    </row>
    <row r="786" spans="1:13" x14ac:dyDescent="0.25">
      <c r="A786" s="21"/>
      <c r="B786" s="13"/>
      <c r="C786" s="13"/>
      <c r="D786" s="13"/>
      <c r="E786" s="22"/>
      <c r="F786" s="14"/>
      <c r="G786" s="14"/>
      <c r="H786" s="16" t="str">
        <f>IF(OR($D786="",$C786=""),"",ROUND(SUMIFS($J$4:$J785,$C$4:$C785,$C786),10))</f>
        <v/>
      </c>
      <c r="I786" s="15" t="str">
        <f>IF(OR($D786="",$C786=""),"",ROUND(SUMIFS($K$4:$K785,$C$4:$C785,$C786),8))</f>
        <v/>
      </c>
      <c r="J786" s="16" t="str">
        <f>IF(OR($D786="",$C786=""),"",IF(OR($D786="Buy",$D786="Reward"),SUM($E786),IF(OR($D786="Sell",$D786="Fee"),-SUM($E786),0)))</f>
        <v/>
      </c>
      <c r="K786" s="17" t="str">
        <f>IF(OR($D786="",$C786=""),"",IF($D786="Sell",IF(SUM($H786)&gt;0,-SUM($I786)*IF(SUM($E786)&gt;SUM($H786),SUM($H786),SUM($E786))/SUM($H786),-SUM($I786)),IF(OR($D786="Buy",$D786="Reward"),SUM($F786)+SUM($G786),0)))</f>
        <v/>
      </c>
      <c r="L786" s="17" t="str">
        <f>IF(OR($C786="",$D786&lt;&gt;"Sell"),"",IF(SUM($H786)&gt;0,SUM($F786)-SUM($G786)-SUM($I786)*IF(SUM($E786)&gt;SUM($H786),SUM($H786),SUM($E786))/SUM($H786),""))</f>
        <v/>
      </c>
      <c r="M786" s="20" t="str">
        <f>IF($D786="","",IF($C786="","Missing coin",IF(AND($D786&lt;&gt;"Buy",$D786&lt;&gt;"Sell",$D786&lt;&gt;"Fee",$D786&lt;&gt;"Reward",$D786&lt;&gt;"Transfer"),"Unknown type",IF(SUM($E786)&lt;=0,"Missing quantity",IF(COUNTIF('Portfolio'!$A$9:$A$58,$C786)=0,"Coin missing from the Portfolio tab",IF(AND($D786="Sell",SUM($E786)&gt;SUM($H786)+0.000000000001),"Sale larger than holdings",IF(AND($D786="Fee",SUM($E786)&gt;SUM($H786)+0.000000000001),"Fee larger than holdings",IF(AND(OR($D786="Buy",$D786="Sell"),SUM($F786)&lt;=0),"Missing amount",IF(AND(ISNUMBER($A786),SUM($A786)&lt;MAX($A$4:$A785)),"Date out of chronological order","OK")))))))))</f>
        <v/>
      </c>
    </row>
    <row r="787" spans="1:13" x14ac:dyDescent="0.25">
      <c r="A787" s="21"/>
      <c r="B787" s="13"/>
      <c r="C787" s="13"/>
      <c r="D787" s="13"/>
      <c r="E787" s="22"/>
      <c r="F787" s="14"/>
      <c r="G787" s="14"/>
      <c r="H787" s="16" t="str">
        <f>IF(OR($D787="",$C787=""),"",ROUND(SUMIFS($J$4:$J786,$C$4:$C786,$C787),10))</f>
        <v/>
      </c>
      <c r="I787" s="15" t="str">
        <f>IF(OR($D787="",$C787=""),"",ROUND(SUMIFS($K$4:$K786,$C$4:$C786,$C787),8))</f>
        <v/>
      </c>
      <c r="J787" s="16" t="str">
        <f>IF(OR($D787="",$C787=""),"",IF(OR($D787="Buy",$D787="Reward"),SUM($E787),IF(OR($D787="Sell",$D787="Fee"),-SUM($E787),0)))</f>
        <v/>
      </c>
      <c r="K787" s="17" t="str">
        <f>IF(OR($D787="",$C787=""),"",IF($D787="Sell",IF(SUM($H787)&gt;0,-SUM($I787)*IF(SUM($E787)&gt;SUM($H787),SUM($H787),SUM($E787))/SUM($H787),-SUM($I787)),IF(OR($D787="Buy",$D787="Reward"),SUM($F787)+SUM($G787),0)))</f>
        <v/>
      </c>
      <c r="L787" s="17" t="str">
        <f>IF(OR($C787="",$D787&lt;&gt;"Sell"),"",IF(SUM($H787)&gt;0,SUM($F787)-SUM($G787)-SUM($I787)*IF(SUM($E787)&gt;SUM($H787),SUM($H787),SUM($E787))/SUM($H787),""))</f>
        <v/>
      </c>
      <c r="M787" s="20" t="str">
        <f>IF($D787="","",IF($C787="","Missing coin",IF(AND($D787&lt;&gt;"Buy",$D787&lt;&gt;"Sell",$D787&lt;&gt;"Fee",$D787&lt;&gt;"Reward",$D787&lt;&gt;"Transfer"),"Unknown type",IF(SUM($E787)&lt;=0,"Missing quantity",IF(COUNTIF('Portfolio'!$A$9:$A$58,$C787)=0,"Coin missing from the Portfolio tab",IF(AND($D787="Sell",SUM($E787)&gt;SUM($H787)+0.000000000001),"Sale larger than holdings",IF(AND($D787="Fee",SUM($E787)&gt;SUM($H787)+0.000000000001),"Fee larger than holdings",IF(AND(OR($D787="Buy",$D787="Sell"),SUM($F787)&lt;=0),"Missing amount",IF(AND(ISNUMBER($A787),SUM($A787)&lt;MAX($A$4:$A786)),"Date out of chronological order","OK")))))))))</f>
        <v/>
      </c>
    </row>
    <row r="788" spans="1:13" x14ac:dyDescent="0.25">
      <c r="A788" s="21"/>
      <c r="B788" s="13"/>
      <c r="C788" s="13"/>
      <c r="D788" s="13"/>
      <c r="E788" s="22"/>
      <c r="F788" s="14"/>
      <c r="G788" s="14"/>
      <c r="H788" s="16" t="str">
        <f>IF(OR($D788="",$C788=""),"",ROUND(SUMIFS($J$4:$J787,$C$4:$C787,$C788),10))</f>
        <v/>
      </c>
      <c r="I788" s="15" t="str">
        <f>IF(OR($D788="",$C788=""),"",ROUND(SUMIFS($K$4:$K787,$C$4:$C787,$C788),8))</f>
        <v/>
      </c>
      <c r="J788" s="16" t="str">
        <f>IF(OR($D788="",$C788=""),"",IF(OR($D788="Buy",$D788="Reward"),SUM($E788),IF(OR($D788="Sell",$D788="Fee"),-SUM($E788),0)))</f>
        <v/>
      </c>
      <c r="K788" s="17" t="str">
        <f>IF(OR($D788="",$C788=""),"",IF($D788="Sell",IF(SUM($H788)&gt;0,-SUM($I788)*IF(SUM($E788)&gt;SUM($H788),SUM($H788),SUM($E788))/SUM($H788),-SUM($I788)),IF(OR($D788="Buy",$D788="Reward"),SUM($F788)+SUM($G788),0)))</f>
        <v/>
      </c>
      <c r="L788" s="17" t="str">
        <f>IF(OR($C788="",$D788&lt;&gt;"Sell"),"",IF(SUM($H788)&gt;0,SUM($F788)-SUM($G788)-SUM($I788)*IF(SUM($E788)&gt;SUM($H788),SUM($H788),SUM($E788))/SUM($H788),""))</f>
        <v/>
      </c>
      <c r="M788" s="20" t="str">
        <f>IF($D788="","",IF($C788="","Missing coin",IF(AND($D788&lt;&gt;"Buy",$D788&lt;&gt;"Sell",$D788&lt;&gt;"Fee",$D788&lt;&gt;"Reward",$D788&lt;&gt;"Transfer"),"Unknown type",IF(SUM($E788)&lt;=0,"Missing quantity",IF(COUNTIF('Portfolio'!$A$9:$A$58,$C788)=0,"Coin missing from the Portfolio tab",IF(AND($D788="Sell",SUM($E788)&gt;SUM($H788)+0.000000000001),"Sale larger than holdings",IF(AND($D788="Fee",SUM($E788)&gt;SUM($H788)+0.000000000001),"Fee larger than holdings",IF(AND(OR($D788="Buy",$D788="Sell"),SUM($F788)&lt;=0),"Missing amount",IF(AND(ISNUMBER($A788),SUM($A788)&lt;MAX($A$4:$A787)),"Date out of chronological order","OK")))))))))</f>
        <v/>
      </c>
    </row>
    <row r="789" spans="1:13" x14ac:dyDescent="0.25">
      <c r="A789" s="21"/>
      <c r="B789" s="13"/>
      <c r="C789" s="13"/>
      <c r="D789" s="13"/>
      <c r="E789" s="22"/>
      <c r="F789" s="14"/>
      <c r="G789" s="14"/>
      <c r="H789" s="16" t="str">
        <f>IF(OR($D789="",$C789=""),"",ROUND(SUMIFS($J$4:$J788,$C$4:$C788,$C789),10))</f>
        <v/>
      </c>
      <c r="I789" s="15" t="str">
        <f>IF(OR($D789="",$C789=""),"",ROUND(SUMIFS($K$4:$K788,$C$4:$C788,$C789),8))</f>
        <v/>
      </c>
      <c r="J789" s="16" t="str">
        <f>IF(OR($D789="",$C789=""),"",IF(OR($D789="Buy",$D789="Reward"),SUM($E789),IF(OR($D789="Sell",$D789="Fee"),-SUM($E789),0)))</f>
        <v/>
      </c>
      <c r="K789" s="17" t="str">
        <f>IF(OR($D789="",$C789=""),"",IF($D789="Sell",IF(SUM($H789)&gt;0,-SUM($I789)*IF(SUM($E789)&gt;SUM($H789),SUM($H789),SUM($E789))/SUM($H789),-SUM($I789)),IF(OR($D789="Buy",$D789="Reward"),SUM($F789)+SUM($G789),0)))</f>
        <v/>
      </c>
      <c r="L789" s="17" t="str">
        <f>IF(OR($C789="",$D789&lt;&gt;"Sell"),"",IF(SUM($H789)&gt;0,SUM($F789)-SUM($G789)-SUM($I789)*IF(SUM($E789)&gt;SUM($H789),SUM($H789),SUM($E789))/SUM($H789),""))</f>
        <v/>
      </c>
      <c r="M789" s="20" t="str">
        <f>IF($D789="","",IF($C789="","Missing coin",IF(AND($D789&lt;&gt;"Buy",$D789&lt;&gt;"Sell",$D789&lt;&gt;"Fee",$D789&lt;&gt;"Reward",$D789&lt;&gt;"Transfer"),"Unknown type",IF(SUM($E789)&lt;=0,"Missing quantity",IF(COUNTIF('Portfolio'!$A$9:$A$58,$C789)=0,"Coin missing from the Portfolio tab",IF(AND($D789="Sell",SUM($E789)&gt;SUM($H789)+0.000000000001),"Sale larger than holdings",IF(AND($D789="Fee",SUM($E789)&gt;SUM($H789)+0.000000000001),"Fee larger than holdings",IF(AND(OR($D789="Buy",$D789="Sell"),SUM($F789)&lt;=0),"Missing amount",IF(AND(ISNUMBER($A789),SUM($A789)&lt;MAX($A$4:$A788)),"Date out of chronological order","OK")))))))))</f>
        <v/>
      </c>
    </row>
    <row r="790" spans="1:13" x14ac:dyDescent="0.25">
      <c r="A790" s="21"/>
      <c r="B790" s="13"/>
      <c r="C790" s="13"/>
      <c r="D790" s="13"/>
      <c r="E790" s="22"/>
      <c r="F790" s="14"/>
      <c r="G790" s="14"/>
      <c r="H790" s="16" t="str">
        <f>IF(OR($D790="",$C790=""),"",ROUND(SUMIFS($J$4:$J789,$C$4:$C789,$C790),10))</f>
        <v/>
      </c>
      <c r="I790" s="15" t="str">
        <f>IF(OR($D790="",$C790=""),"",ROUND(SUMIFS($K$4:$K789,$C$4:$C789,$C790),8))</f>
        <v/>
      </c>
      <c r="J790" s="16" t="str">
        <f>IF(OR($D790="",$C790=""),"",IF(OR($D790="Buy",$D790="Reward"),SUM($E790),IF(OR($D790="Sell",$D790="Fee"),-SUM($E790),0)))</f>
        <v/>
      </c>
      <c r="K790" s="17" t="str">
        <f>IF(OR($D790="",$C790=""),"",IF($D790="Sell",IF(SUM($H790)&gt;0,-SUM($I790)*IF(SUM($E790)&gt;SUM($H790),SUM($H790),SUM($E790))/SUM($H790),-SUM($I790)),IF(OR($D790="Buy",$D790="Reward"),SUM($F790)+SUM($G790),0)))</f>
        <v/>
      </c>
      <c r="L790" s="17" t="str">
        <f>IF(OR($C790="",$D790&lt;&gt;"Sell"),"",IF(SUM($H790)&gt;0,SUM($F790)-SUM($G790)-SUM($I790)*IF(SUM($E790)&gt;SUM($H790),SUM($H790),SUM($E790))/SUM($H790),""))</f>
        <v/>
      </c>
      <c r="M790" s="20" t="str">
        <f>IF($D790="","",IF($C790="","Missing coin",IF(AND($D790&lt;&gt;"Buy",$D790&lt;&gt;"Sell",$D790&lt;&gt;"Fee",$D790&lt;&gt;"Reward",$D790&lt;&gt;"Transfer"),"Unknown type",IF(SUM($E790)&lt;=0,"Missing quantity",IF(COUNTIF('Portfolio'!$A$9:$A$58,$C790)=0,"Coin missing from the Portfolio tab",IF(AND($D790="Sell",SUM($E790)&gt;SUM($H790)+0.000000000001),"Sale larger than holdings",IF(AND($D790="Fee",SUM($E790)&gt;SUM($H790)+0.000000000001),"Fee larger than holdings",IF(AND(OR($D790="Buy",$D790="Sell"),SUM($F790)&lt;=0),"Missing amount",IF(AND(ISNUMBER($A790),SUM($A790)&lt;MAX($A$4:$A789)),"Date out of chronological order","OK")))))))))</f>
        <v/>
      </c>
    </row>
    <row r="791" spans="1:13" x14ac:dyDescent="0.25">
      <c r="A791" s="21"/>
      <c r="B791" s="13"/>
      <c r="C791" s="13"/>
      <c r="D791" s="13"/>
      <c r="E791" s="22"/>
      <c r="F791" s="14"/>
      <c r="G791" s="14"/>
      <c r="H791" s="16" t="str">
        <f>IF(OR($D791="",$C791=""),"",ROUND(SUMIFS($J$4:$J790,$C$4:$C790,$C791),10))</f>
        <v/>
      </c>
      <c r="I791" s="15" t="str">
        <f>IF(OR($D791="",$C791=""),"",ROUND(SUMIFS($K$4:$K790,$C$4:$C790,$C791),8))</f>
        <v/>
      </c>
      <c r="J791" s="16" t="str">
        <f>IF(OR($D791="",$C791=""),"",IF(OR($D791="Buy",$D791="Reward"),SUM($E791),IF(OR($D791="Sell",$D791="Fee"),-SUM($E791),0)))</f>
        <v/>
      </c>
      <c r="K791" s="17" t="str">
        <f>IF(OR($D791="",$C791=""),"",IF($D791="Sell",IF(SUM($H791)&gt;0,-SUM($I791)*IF(SUM($E791)&gt;SUM($H791),SUM($H791),SUM($E791))/SUM($H791),-SUM($I791)),IF(OR($D791="Buy",$D791="Reward"),SUM($F791)+SUM($G791),0)))</f>
        <v/>
      </c>
      <c r="L791" s="17" t="str">
        <f>IF(OR($C791="",$D791&lt;&gt;"Sell"),"",IF(SUM($H791)&gt;0,SUM($F791)-SUM($G791)-SUM($I791)*IF(SUM($E791)&gt;SUM($H791),SUM($H791),SUM($E791))/SUM($H791),""))</f>
        <v/>
      </c>
      <c r="M791" s="20" t="str">
        <f>IF($D791="","",IF($C791="","Missing coin",IF(AND($D791&lt;&gt;"Buy",$D791&lt;&gt;"Sell",$D791&lt;&gt;"Fee",$D791&lt;&gt;"Reward",$D791&lt;&gt;"Transfer"),"Unknown type",IF(SUM($E791)&lt;=0,"Missing quantity",IF(COUNTIF('Portfolio'!$A$9:$A$58,$C791)=0,"Coin missing from the Portfolio tab",IF(AND($D791="Sell",SUM($E791)&gt;SUM($H791)+0.000000000001),"Sale larger than holdings",IF(AND($D791="Fee",SUM($E791)&gt;SUM($H791)+0.000000000001),"Fee larger than holdings",IF(AND(OR($D791="Buy",$D791="Sell"),SUM($F791)&lt;=0),"Missing amount",IF(AND(ISNUMBER($A791),SUM($A791)&lt;MAX($A$4:$A790)),"Date out of chronological order","OK")))))))))</f>
        <v/>
      </c>
    </row>
    <row r="792" spans="1:13" x14ac:dyDescent="0.25">
      <c r="A792" s="21"/>
      <c r="B792" s="13"/>
      <c r="C792" s="13"/>
      <c r="D792" s="13"/>
      <c r="E792" s="22"/>
      <c r="F792" s="14"/>
      <c r="G792" s="14"/>
      <c r="H792" s="16" t="str">
        <f>IF(OR($D792="",$C792=""),"",ROUND(SUMIFS($J$4:$J791,$C$4:$C791,$C792),10))</f>
        <v/>
      </c>
      <c r="I792" s="15" t="str">
        <f>IF(OR($D792="",$C792=""),"",ROUND(SUMIFS($K$4:$K791,$C$4:$C791,$C792),8))</f>
        <v/>
      </c>
      <c r="J792" s="16" t="str">
        <f>IF(OR($D792="",$C792=""),"",IF(OR($D792="Buy",$D792="Reward"),SUM($E792),IF(OR($D792="Sell",$D792="Fee"),-SUM($E792),0)))</f>
        <v/>
      </c>
      <c r="K792" s="17" t="str">
        <f>IF(OR($D792="",$C792=""),"",IF($D792="Sell",IF(SUM($H792)&gt;0,-SUM($I792)*IF(SUM($E792)&gt;SUM($H792),SUM($H792),SUM($E792))/SUM($H792),-SUM($I792)),IF(OR($D792="Buy",$D792="Reward"),SUM($F792)+SUM($G792),0)))</f>
        <v/>
      </c>
      <c r="L792" s="17" t="str">
        <f>IF(OR($C792="",$D792&lt;&gt;"Sell"),"",IF(SUM($H792)&gt;0,SUM($F792)-SUM($G792)-SUM($I792)*IF(SUM($E792)&gt;SUM($H792),SUM($H792),SUM($E792))/SUM($H792),""))</f>
        <v/>
      </c>
      <c r="M792" s="20" t="str">
        <f>IF($D792="","",IF($C792="","Missing coin",IF(AND($D792&lt;&gt;"Buy",$D792&lt;&gt;"Sell",$D792&lt;&gt;"Fee",$D792&lt;&gt;"Reward",$D792&lt;&gt;"Transfer"),"Unknown type",IF(SUM($E792)&lt;=0,"Missing quantity",IF(COUNTIF('Portfolio'!$A$9:$A$58,$C792)=0,"Coin missing from the Portfolio tab",IF(AND($D792="Sell",SUM($E792)&gt;SUM($H792)+0.000000000001),"Sale larger than holdings",IF(AND($D792="Fee",SUM($E792)&gt;SUM($H792)+0.000000000001),"Fee larger than holdings",IF(AND(OR($D792="Buy",$D792="Sell"),SUM($F792)&lt;=0),"Missing amount",IF(AND(ISNUMBER($A792),SUM($A792)&lt;MAX($A$4:$A791)),"Date out of chronological order","OK")))))))))</f>
        <v/>
      </c>
    </row>
    <row r="793" spans="1:13" x14ac:dyDescent="0.25">
      <c r="A793" s="21"/>
      <c r="B793" s="13"/>
      <c r="C793" s="13"/>
      <c r="D793" s="13"/>
      <c r="E793" s="22"/>
      <c r="F793" s="14"/>
      <c r="G793" s="14"/>
      <c r="H793" s="16" t="str">
        <f>IF(OR($D793="",$C793=""),"",ROUND(SUMIFS($J$4:$J792,$C$4:$C792,$C793),10))</f>
        <v/>
      </c>
      <c r="I793" s="15" t="str">
        <f>IF(OR($D793="",$C793=""),"",ROUND(SUMIFS($K$4:$K792,$C$4:$C792,$C793),8))</f>
        <v/>
      </c>
      <c r="J793" s="16" t="str">
        <f>IF(OR($D793="",$C793=""),"",IF(OR($D793="Buy",$D793="Reward"),SUM($E793),IF(OR($D793="Sell",$D793="Fee"),-SUM($E793),0)))</f>
        <v/>
      </c>
      <c r="K793" s="17" t="str">
        <f>IF(OR($D793="",$C793=""),"",IF($D793="Sell",IF(SUM($H793)&gt;0,-SUM($I793)*IF(SUM($E793)&gt;SUM($H793),SUM($H793),SUM($E793))/SUM($H793),-SUM($I793)),IF(OR($D793="Buy",$D793="Reward"),SUM($F793)+SUM($G793),0)))</f>
        <v/>
      </c>
      <c r="L793" s="17" t="str">
        <f>IF(OR($C793="",$D793&lt;&gt;"Sell"),"",IF(SUM($H793)&gt;0,SUM($F793)-SUM($G793)-SUM($I793)*IF(SUM($E793)&gt;SUM($H793),SUM($H793),SUM($E793))/SUM($H793),""))</f>
        <v/>
      </c>
      <c r="M793" s="20" t="str">
        <f>IF($D793="","",IF($C793="","Missing coin",IF(AND($D793&lt;&gt;"Buy",$D793&lt;&gt;"Sell",$D793&lt;&gt;"Fee",$D793&lt;&gt;"Reward",$D793&lt;&gt;"Transfer"),"Unknown type",IF(SUM($E793)&lt;=0,"Missing quantity",IF(COUNTIF('Portfolio'!$A$9:$A$58,$C793)=0,"Coin missing from the Portfolio tab",IF(AND($D793="Sell",SUM($E793)&gt;SUM($H793)+0.000000000001),"Sale larger than holdings",IF(AND($D793="Fee",SUM($E793)&gt;SUM($H793)+0.000000000001),"Fee larger than holdings",IF(AND(OR($D793="Buy",$D793="Sell"),SUM($F793)&lt;=0),"Missing amount",IF(AND(ISNUMBER($A793),SUM($A793)&lt;MAX($A$4:$A792)),"Date out of chronological order","OK")))))))))</f>
        <v/>
      </c>
    </row>
    <row r="794" spans="1:13" x14ac:dyDescent="0.25">
      <c r="A794" s="21"/>
      <c r="B794" s="13"/>
      <c r="C794" s="13"/>
      <c r="D794" s="13"/>
      <c r="E794" s="22"/>
      <c r="F794" s="14"/>
      <c r="G794" s="14"/>
      <c r="H794" s="16" t="str">
        <f>IF(OR($D794="",$C794=""),"",ROUND(SUMIFS($J$4:$J793,$C$4:$C793,$C794),10))</f>
        <v/>
      </c>
      <c r="I794" s="15" t="str">
        <f>IF(OR($D794="",$C794=""),"",ROUND(SUMIFS($K$4:$K793,$C$4:$C793,$C794),8))</f>
        <v/>
      </c>
      <c r="J794" s="16" t="str">
        <f>IF(OR($D794="",$C794=""),"",IF(OR($D794="Buy",$D794="Reward"),SUM($E794),IF(OR($D794="Sell",$D794="Fee"),-SUM($E794),0)))</f>
        <v/>
      </c>
      <c r="K794" s="17" t="str">
        <f>IF(OR($D794="",$C794=""),"",IF($D794="Sell",IF(SUM($H794)&gt;0,-SUM($I794)*IF(SUM($E794)&gt;SUM($H794),SUM($H794),SUM($E794))/SUM($H794),-SUM($I794)),IF(OR($D794="Buy",$D794="Reward"),SUM($F794)+SUM($G794),0)))</f>
        <v/>
      </c>
      <c r="L794" s="17" t="str">
        <f>IF(OR($C794="",$D794&lt;&gt;"Sell"),"",IF(SUM($H794)&gt;0,SUM($F794)-SUM($G794)-SUM($I794)*IF(SUM($E794)&gt;SUM($H794),SUM($H794),SUM($E794))/SUM($H794),""))</f>
        <v/>
      </c>
      <c r="M794" s="20" t="str">
        <f>IF($D794="","",IF($C794="","Missing coin",IF(AND($D794&lt;&gt;"Buy",$D794&lt;&gt;"Sell",$D794&lt;&gt;"Fee",$D794&lt;&gt;"Reward",$D794&lt;&gt;"Transfer"),"Unknown type",IF(SUM($E794)&lt;=0,"Missing quantity",IF(COUNTIF('Portfolio'!$A$9:$A$58,$C794)=0,"Coin missing from the Portfolio tab",IF(AND($D794="Sell",SUM($E794)&gt;SUM($H794)+0.000000000001),"Sale larger than holdings",IF(AND($D794="Fee",SUM($E794)&gt;SUM($H794)+0.000000000001),"Fee larger than holdings",IF(AND(OR($D794="Buy",$D794="Sell"),SUM($F794)&lt;=0),"Missing amount",IF(AND(ISNUMBER($A794),SUM($A794)&lt;MAX($A$4:$A793)),"Date out of chronological order","OK")))))))))</f>
        <v/>
      </c>
    </row>
    <row r="795" spans="1:13" x14ac:dyDescent="0.25">
      <c r="A795" s="21"/>
      <c r="B795" s="13"/>
      <c r="C795" s="13"/>
      <c r="D795" s="13"/>
      <c r="E795" s="22"/>
      <c r="F795" s="14"/>
      <c r="G795" s="14"/>
      <c r="H795" s="16" t="str">
        <f>IF(OR($D795="",$C795=""),"",ROUND(SUMIFS($J$4:$J794,$C$4:$C794,$C795),10))</f>
        <v/>
      </c>
      <c r="I795" s="15" t="str">
        <f>IF(OR($D795="",$C795=""),"",ROUND(SUMIFS($K$4:$K794,$C$4:$C794,$C795),8))</f>
        <v/>
      </c>
      <c r="J795" s="16" t="str">
        <f>IF(OR($D795="",$C795=""),"",IF(OR($D795="Buy",$D795="Reward"),SUM($E795),IF(OR($D795="Sell",$D795="Fee"),-SUM($E795),0)))</f>
        <v/>
      </c>
      <c r="K795" s="17" t="str">
        <f>IF(OR($D795="",$C795=""),"",IF($D795="Sell",IF(SUM($H795)&gt;0,-SUM($I795)*IF(SUM($E795)&gt;SUM($H795),SUM($H795),SUM($E795))/SUM($H795),-SUM($I795)),IF(OR($D795="Buy",$D795="Reward"),SUM($F795)+SUM($G795),0)))</f>
        <v/>
      </c>
      <c r="L795" s="17" t="str">
        <f>IF(OR($C795="",$D795&lt;&gt;"Sell"),"",IF(SUM($H795)&gt;0,SUM($F795)-SUM($G795)-SUM($I795)*IF(SUM($E795)&gt;SUM($H795),SUM($H795),SUM($E795))/SUM($H795),""))</f>
        <v/>
      </c>
      <c r="M795" s="20" t="str">
        <f>IF($D795="","",IF($C795="","Missing coin",IF(AND($D795&lt;&gt;"Buy",$D795&lt;&gt;"Sell",$D795&lt;&gt;"Fee",$D795&lt;&gt;"Reward",$D795&lt;&gt;"Transfer"),"Unknown type",IF(SUM($E795)&lt;=0,"Missing quantity",IF(COUNTIF('Portfolio'!$A$9:$A$58,$C795)=0,"Coin missing from the Portfolio tab",IF(AND($D795="Sell",SUM($E795)&gt;SUM($H795)+0.000000000001),"Sale larger than holdings",IF(AND($D795="Fee",SUM($E795)&gt;SUM($H795)+0.000000000001),"Fee larger than holdings",IF(AND(OR($D795="Buy",$D795="Sell"),SUM($F795)&lt;=0),"Missing amount",IF(AND(ISNUMBER($A795),SUM($A795)&lt;MAX($A$4:$A794)),"Date out of chronological order","OK")))))))))</f>
        <v/>
      </c>
    </row>
    <row r="796" spans="1:13" x14ac:dyDescent="0.25">
      <c r="A796" s="21"/>
      <c r="B796" s="13"/>
      <c r="C796" s="13"/>
      <c r="D796" s="13"/>
      <c r="E796" s="22"/>
      <c r="F796" s="14"/>
      <c r="G796" s="14"/>
      <c r="H796" s="16" t="str">
        <f>IF(OR($D796="",$C796=""),"",ROUND(SUMIFS($J$4:$J795,$C$4:$C795,$C796),10))</f>
        <v/>
      </c>
      <c r="I796" s="15" t="str">
        <f>IF(OR($D796="",$C796=""),"",ROUND(SUMIFS($K$4:$K795,$C$4:$C795,$C796),8))</f>
        <v/>
      </c>
      <c r="J796" s="16" t="str">
        <f>IF(OR($D796="",$C796=""),"",IF(OR($D796="Buy",$D796="Reward"),SUM($E796),IF(OR($D796="Sell",$D796="Fee"),-SUM($E796),0)))</f>
        <v/>
      </c>
      <c r="K796" s="17" t="str">
        <f>IF(OR($D796="",$C796=""),"",IF($D796="Sell",IF(SUM($H796)&gt;0,-SUM($I796)*IF(SUM($E796)&gt;SUM($H796),SUM($H796),SUM($E796))/SUM($H796),-SUM($I796)),IF(OR($D796="Buy",$D796="Reward"),SUM($F796)+SUM($G796),0)))</f>
        <v/>
      </c>
      <c r="L796" s="17" t="str">
        <f>IF(OR($C796="",$D796&lt;&gt;"Sell"),"",IF(SUM($H796)&gt;0,SUM($F796)-SUM($G796)-SUM($I796)*IF(SUM($E796)&gt;SUM($H796),SUM($H796),SUM($E796))/SUM($H796),""))</f>
        <v/>
      </c>
      <c r="M796" s="20" t="str">
        <f>IF($D796="","",IF($C796="","Missing coin",IF(AND($D796&lt;&gt;"Buy",$D796&lt;&gt;"Sell",$D796&lt;&gt;"Fee",$D796&lt;&gt;"Reward",$D796&lt;&gt;"Transfer"),"Unknown type",IF(SUM($E796)&lt;=0,"Missing quantity",IF(COUNTIF('Portfolio'!$A$9:$A$58,$C796)=0,"Coin missing from the Portfolio tab",IF(AND($D796="Sell",SUM($E796)&gt;SUM($H796)+0.000000000001),"Sale larger than holdings",IF(AND($D796="Fee",SUM($E796)&gt;SUM($H796)+0.000000000001),"Fee larger than holdings",IF(AND(OR($D796="Buy",$D796="Sell"),SUM($F796)&lt;=0),"Missing amount",IF(AND(ISNUMBER($A796),SUM($A796)&lt;MAX($A$4:$A795)),"Date out of chronological order","OK")))))))))</f>
        <v/>
      </c>
    </row>
    <row r="797" spans="1:13" x14ac:dyDescent="0.25">
      <c r="A797" s="21"/>
      <c r="B797" s="13"/>
      <c r="C797" s="13"/>
      <c r="D797" s="13"/>
      <c r="E797" s="22"/>
      <c r="F797" s="14"/>
      <c r="G797" s="14"/>
      <c r="H797" s="16" t="str">
        <f>IF(OR($D797="",$C797=""),"",ROUND(SUMIFS($J$4:$J796,$C$4:$C796,$C797),10))</f>
        <v/>
      </c>
      <c r="I797" s="15" t="str">
        <f>IF(OR($D797="",$C797=""),"",ROUND(SUMIFS($K$4:$K796,$C$4:$C796,$C797),8))</f>
        <v/>
      </c>
      <c r="J797" s="16" t="str">
        <f>IF(OR($D797="",$C797=""),"",IF(OR($D797="Buy",$D797="Reward"),SUM($E797),IF(OR($D797="Sell",$D797="Fee"),-SUM($E797),0)))</f>
        <v/>
      </c>
      <c r="K797" s="17" t="str">
        <f>IF(OR($D797="",$C797=""),"",IF($D797="Sell",IF(SUM($H797)&gt;0,-SUM($I797)*IF(SUM($E797)&gt;SUM($H797),SUM($H797),SUM($E797))/SUM($H797),-SUM($I797)),IF(OR($D797="Buy",$D797="Reward"),SUM($F797)+SUM($G797),0)))</f>
        <v/>
      </c>
      <c r="L797" s="17" t="str">
        <f>IF(OR($C797="",$D797&lt;&gt;"Sell"),"",IF(SUM($H797)&gt;0,SUM($F797)-SUM($G797)-SUM($I797)*IF(SUM($E797)&gt;SUM($H797),SUM($H797),SUM($E797))/SUM($H797),""))</f>
        <v/>
      </c>
      <c r="M797" s="20" t="str">
        <f>IF($D797="","",IF($C797="","Missing coin",IF(AND($D797&lt;&gt;"Buy",$D797&lt;&gt;"Sell",$D797&lt;&gt;"Fee",$D797&lt;&gt;"Reward",$D797&lt;&gt;"Transfer"),"Unknown type",IF(SUM($E797)&lt;=0,"Missing quantity",IF(COUNTIF('Portfolio'!$A$9:$A$58,$C797)=0,"Coin missing from the Portfolio tab",IF(AND($D797="Sell",SUM($E797)&gt;SUM($H797)+0.000000000001),"Sale larger than holdings",IF(AND($D797="Fee",SUM($E797)&gt;SUM($H797)+0.000000000001),"Fee larger than holdings",IF(AND(OR($D797="Buy",$D797="Sell"),SUM($F797)&lt;=0),"Missing amount",IF(AND(ISNUMBER($A797),SUM($A797)&lt;MAX($A$4:$A796)),"Date out of chronological order","OK")))))))))</f>
        <v/>
      </c>
    </row>
    <row r="798" spans="1:13" x14ac:dyDescent="0.25">
      <c r="A798" s="21"/>
      <c r="B798" s="13"/>
      <c r="C798" s="13"/>
      <c r="D798" s="13"/>
      <c r="E798" s="22"/>
      <c r="F798" s="14"/>
      <c r="G798" s="14"/>
      <c r="H798" s="16" t="str">
        <f>IF(OR($D798="",$C798=""),"",ROUND(SUMIFS($J$4:$J797,$C$4:$C797,$C798),10))</f>
        <v/>
      </c>
      <c r="I798" s="15" t="str">
        <f>IF(OR($D798="",$C798=""),"",ROUND(SUMIFS($K$4:$K797,$C$4:$C797,$C798),8))</f>
        <v/>
      </c>
      <c r="J798" s="16" t="str">
        <f>IF(OR($D798="",$C798=""),"",IF(OR($D798="Buy",$D798="Reward"),SUM($E798),IF(OR($D798="Sell",$D798="Fee"),-SUM($E798),0)))</f>
        <v/>
      </c>
      <c r="K798" s="17" t="str">
        <f>IF(OR($D798="",$C798=""),"",IF($D798="Sell",IF(SUM($H798)&gt;0,-SUM($I798)*IF(SUM($E798)&gt;SUM($H798),SUM($H798),SUM($E798))/SUM($H798),-SUM($I798)),IF(OR($D798="Buy",$D798="Reward"),SUM($F798)+SUM($G798),0)))</f>
        <v/>
      </c>
      <c r="L798" s="17" t="str">
        <f>IF(OR($C798="",$D798&lt;&gt;"Sell"),"",IF(SUM($H798)&gt;0,SUM($F798)-SUM($G798)-SUM($I798)*IF(SUM($E798)&gt;SUM($H798),SUM($H798),SUM($E798))/SUM($H798),""))</f>
        <v/>
      </c>
      <c r="M798" s="20" t="str">
        <f>IF($D798="","",IF($C798="","Missing coin",IF(AND($D798&lt;&gt;"Buy",$D798&lt;&gt;"Sell",$D798&lt;&gt;"Fee",$D798&lt;&gt;"Reward",$D798&lt;&gt;"Transfer"),"Unknown type",IF(SUM($E798)&lt;=0,"Missing quantity",IF(COUNTIF('Portfolio'!$A$9:$A$58,$C798)=0,"Coin missing from the Portfolio tab",IF(AND($D798="Sell",SUM($E798)&gt;SUM($H798)+0.000000000001),"Sale larger than holdings",IF(AND($D798="Fee",SUM($E798)&gt;SUM($H798)+0.000000000001),"Fee larger than holdings",IF(AND(OR($D798="Buy",$D798="Sell"),SUM($F798)&lt;=0),"Missing amount",IF(AND(ISNUMBER($A798),SUM($A798)&lt;MAX($A$4:$A797)),"Date out of chronological order","OK")))))))))</f>
        <v/>
      </c>
    </row>
    <row r="799" spans="1:13" x14ac:dyDescent="0.25">
      <c r="A799" s="21"/>
      <c r="B799" s="13"/>
      <c r="C799" s="13"/>
      <c r="D799" s="13"/>
      <c r="E799" s="22"/>
      <c r="F799" s="14"/>
      <c r="G799" s="14"/>
      <c r="H799" s="16" t="str">
        <f>IF(OR($D799="",$C799=""),"",ROUND(SUMIFS($J$4:$J798,$C$4:$C798,$C799),10))</f>
        <v/>
      </c>
      <c r="I799" s="15" t="str">
        <f>IF(OR($D799="",$C799=""),"",ROUND(SUMIFS($K$4:$K798,$C$4:$C798,$C799),8))</f>
        <v/>
      </c>
      <c r="J799" s="16" t="str">
        <f>IF(OR($D799="",$C799=""),"",IF(OR($D799="Buy",$D799="Reward"),SUM($E799),IF(OR($D799="Sell",$D799="Fee"),-SUM($E799),0)))</f>
        <v/>
      </c>
      <c r="K799" s="17" t="str">
        <f>IF(OR($D799="",$C799=""),"",IF($D799="Sell",IF(SUM($H799)&gt;0,-SUM($I799)*IF(SUM($E799)&gt;SUM($H799),SUM($H799),SUM($E799))/SUM($H799),-SUM($I799)),IF(OR($D799="Buy",$D799="Reward"),SUM($F799)+SUM($G799),0)))</f>
        <v/>
      </c>
      <c r="L799" s="17" t="str">
        <f>IF(OR($C799="",$D799&lt;&gt;"Sell"),"",IF(SUM($H799)&gt;0,SUM($F799)-SUM($G799)-SUM($I799)*IF(SUM($E799)&gt;SUM($H799),SUM($H799),SUM($E799))/SUM($H799),""))</f>
        <v/>
      </c>
      <c r="M799" s="20" t="str">
        <f>IF($D799="","",IF($C799="","Missing coin",IF(AND($D799&lt;&gt;"Buy",$D799&lt;&gt;"Sell",$D799&lt;&gt;"Fee",$D799&lt;&gt;"Reward",$D799&lt;&gt;"Transfer"),"Unknown type",IF(SUM($E799)&lt;=0,"Missing quantity",IF(COUNTIF('Portfolio'!$A$9:$A$58,$C799)=0,"Coin missing from the Portfolio tab",IF(AND($D799="Sell",SUM($E799)&gt;SUM($H799)+0.000000000001),"Sale larger than holdings",IF(AND($D799="Fee",SUM($E799)&gt;SUM($H799)+0.000000000001),"Fee larger than holdings",IF(AND(OR($D799="Buy",$D799="Sell"),SUM($F799)&lt;=0),"Missing amount",IF(AND(ISNUMBER($A799),SUM($A799)&lt;MAX($A$4:$A798)),"Date out of chronological order","OK")))))))))</f>
        <v/>
      </c>
    </row>
    <row r="800" spans="1:13" x14ac:dyDescent="0.25">
      <c r="A800" s="21"/>
      <c r="B800" s="13"/>
      <c r="C800" s="13"/>
      <c r="D800" s="13"/>
      <c r="E800" s="22"/>
      <c r="F800" s="14"/>
      <c r="G800" s="14"/>
      <c r="H800" s="16" t="str">
        <f>IF(OR($D800="",$C800=""),"",ROUND(SUMIFS($J$4:$J799,$C$4:$C799,$C800),10))</f>
        <v/>
      </c>
      <c r="I800" s="15" t="str">
        <f>IF(OR($D800="",$C800=""),"",ROUND(SUMIFS($K$4:$K799,$C$4:$C799,$C800),8))</f>
        <v/>
      </c>
      <c r="J800" s="16" t="str">
        <f>IF(OR($D800="",$C800=""),"",IF(OR($D800="Buy",$D800="Reward"),SUM($E800),IF(OR($D800="Sell",$D800="Fee"),-SUM($E800),0)))</f>
        <v/>
      </c>
      <c r="K800" s="17" t="str">
        <f>IF(OR($D800="",$C800=""),"",IF($D800="Sell",IF(SUM($H800)&gt;0,-SUM($I800)*IF(SUM($E800)&gt;SUM($H800),SUM($H800),SUM($E800))/SUM($H800),-SUM($I800)),IF(OR($D800="Buy",$D800="Reward"),SUM($F800)+SUM($G800),0)))</f>
        <v/>
      </c>
      <c r="L800" s="17" t="str">
        <f>IF(OR($C800="",$D800&lt;&gt;"Sell"),"",IF(SUM($H800)&gt;0,SUM($F800)-SUM($G800)-SUM($I800)*IF(SUM($E800)&gt;SUM($H800),SUM($H800),SUM($E800))/SUM($H800),""))</f>
        <v/>
      </c>
      <c r="M800" s="20" t="str">
        <f>IF($D800="","",IF($C800="","Missing coin",IF(AND($D800&lt;&gt;"Buy",$D800&lt;&gt;"Sell",$D800&lt;&gt;"Fee",$D800&lt;&gt;"Reward",$D800&lt;&gt;"Transfer"),"Unknown type",IF(SUM($E800)&lt;=0,"Missing quantity",IF(COUNTIF('Portfolio'!$A$9:$A$58,$C800)=0,"Coin missing from the Portfolio tab",IF(AND($D800="Sell",SUM($E800)&gt;SUM($H800)+0.000000000001),"Sale larger than holdings",IF(AND($D800="Fee",SUM($E800)&gt;SUM($H800)+0.000000000001),"Fee larger than holdings",IF(AND(OR($D800="Buy",$D800="Sell"),SUM($F800)&lt;=0),"Missing amount",IF(AND(ISNUMBER($A800),SUM($A800)&lt;MAX($A$4:$A799)),"Date out of chronological order","OK")))))))))</f>
        <v/>
      </c>
    </row>
    <row r="801" spans="1:13" x14ac:dyDescent="0.25">
      <c r="A801" s="21"/>
      <c r="B801" s="13"/>
      <c r="C801" s="13"/>
      <c r="D801" s="13"/>
      <c r="E801" s="22"/>
      <c r="F801" s="14"/>
      <c r="G801" s="14"/>
      <c r="H801" s="16" t="str">
        <f>IF(OR($D801="",$C801=""),"",ROUND(SUMIFS($J$4:$J800,$C$4:$C800,$C801),10))</f>
        <v/>
      </c>
      <c r="I801" s="15" t="str">
        <f>IF(OR($D801="",$C801=""),"",ROUND(SUMIFS($K$4:$K800,$C$4:$C800,$C801),8))</f>
        <v/>
      </c>
      <c r="J801" s="16" t="str">
        <f>IF(OR($D801="",$C801=""),"",IF(OR($D801="Buy",$D801="Reward"),SUM($E801),IF(OR($D801="Sell",$D801="Fee"),-SUM($E801),0)))</f>
        <v/>
      </c>
      <c r="K801" s="17" t="str">
        <f>IF(OR($D801="",$C801=""),"",IF($D801="Sell",IF(SUM($H801)&gt;0,-SUM($I801)*IF(SUM($E801)&gt;SUM($H801),SUM($H801),SUM($E801))/SUM($H801),-SUM($I801)),IF(OR($D801="Buy",$D801="Reward"),SUM($F801)+SUM($G801),0)))</f>
        <v/>
      </c>
      <c r="L801" s="17" t="str">
        <f>IF(OR($C801="",$D801&lt;&gt;"Sell"),"",IF(SUM($H801)&gt;0,SUM($F801)-SUM($G801)-SUM($I801)*IF(SUM($E801)&gt;SUM($H801),SUM($H801),SUM($E801))/SUM($H801),""))</f>
        <v/>
      </c>
      <c r="M801" s="20" t="str">
        <f>IF($D801="","",IF($C801="","Missing coin",IF(AND($D801&lt;&gt;"Buy",$D801&lt;&gt;"Sell",$D801&lt;&gt;"Fee",$D801&lt;&gt;"Reward",$D801&lt;&gt;"Transfer"),"Unknown type",IF(SUM($E801)&lt;=0,"Missing quantity",IF(COUNTIF('Portfolio'!$A$9:$A$58,$C801)=0,"Coin missing from the Portfolio tab",IF(AND($D801="Sell",SUM($E801)&gt;SUM($H801)+0.000000000001),"Sale larger than holdings",IF(AND($D801="Fee",SUM($E801)&gt;SUM($H801)+0.000000000001),"Fee larger than holdings",IF(AND(OR($D801="Buy",$D801="Sell"),SUM($F801)&lt;=0),"Missing amount",IF(AND(ISNUMBER($A801),SUM($A801)&lt;MAX($A$4:$A800)),"Date out of chronological order","OK")))))))))</f>
        <v/>
      </c>
    </row>
    <row r="802" spans="1:13" x14ac:dyDescent="0.25">
      <c r="A802" s="21"/>
      <c r="B802" s="13"/>
      <c r="C802" s="13"/>
      <c r="D802" s="13"/>
      <c r="E802" s="22"/>
      <c r="F802" s="14"/>
      <c r="G802" s="14"/>
      <c r="H802" s="16" t="str">
        <f>IF(OR($D802="",$C802=""),"",ROUND(SUMIFS($J$4:$J801,$C$4:$C801,$C802),10))</f>
        <v/>
      </c>
      <c r="I802" s="15" t="str">
        <f>IF(OR($D802="",$C802=""),"",ROUND(SUMIFS($K$4:$K801,$C$4:$C801,$C802),8))</f>
        <v/>
      </c>
      <c r="J802" s="16" t="str">
        <f>IF(OR($D802="",$C802=""),"",IF(OR($D802="Buy",$D802="Reward"),SUM($E802),IF(OR($D802="Sell",$D802="Fee"),-SUM($E802),0)))</f>
        <v/>
      </c>
      <c r="K802" s="17" t="str">
        <f>IF(OR($D802="",$C802=""),"",IF($D802="Sell",IF(SUM($H802)&gt;0,-SUM($I802)*IF(SUM($E802)&gt;SUM($H802),SUM($H802),SUM($E802))/SUM($H802),-SUM($I802)),IF(OR($D802="Buy",$D802="Reward"),SUM($F802)+SUM($G802),0)))</f>
        <v/>
      </c>
      <c r="L802" s="17" t="str">
        <f>IF(OR($C802="",$D802&lt;&gt;"Sell"),"",IF(SUM($H802)&gt;0,SUM($F802)-SUM($G802)-SUM($I802)*IF(SUM($E802)&gt;SUM($H802),SUM($H802),SUM($E802))/SUM($H802),""))</f>
        <v/>
      </c>
      <c r="M802" s="20" t="str">
        <f>IF($D802="","",IF($C802="","Missing coin",IF(AND($D802&lt;&gt;"Buy",$D802&lt;&gt;"Sell",$D802&lt;&gt;"Fee",$D802&lt;&gt;"Reward",$D802&lt;&gt;"Transfer"),"Unknown type",IF(SUM($E802)&lt;=0,"Missing quantity",IF(COUNTIF('Portfolio'!$A$9:$A$58,$C802)=0,"Coin missing from the Portfolio tab",IF(AND($D802="Sell",SUM($E802)&gt;SUM($H802)+0.000000000001),"Sale larger than holdings",IF(AND($D802="Fee",SUM($E802)&gt;SUM($H802)+0.000000000001),"Fee larger than holdings",IF(AND(OR($D802="Buy",$D802="Sell"),SUM($F802)&lt;=0),"Missing amount",IF(AND(ISNUMBER($A802),SUM($A802)&lt;MAX($A$4:$A801)),"Date out of chronological order","OK")))))))))</f>
        <v/>
      </c>
    </row>
    <row r="803" spans="1:13" x14ac:dyDescent="0.25">
      <c r="A803" s="21"/>
      <c r="B803" s="13"/>
      <c r="C803" s="13"/>
      <c r="D803" s="13"/>
      <c r="E803" s="22"/>
      <c r="F803" s="14"/>
      <c r="G803" s="14"/>
      <c r="H803" s="16" t="str">
        <f>IF(OR($D803="",$C803=""),"",ROUND(SUMIFS($J$4:$J802,$C$4:$C802,$C803),10))</f>
        <v/>
      </c>
      <c r="I803" s="15" t="str">
        <f>IF(OR($D803="",$C803=""),"",ROUND(SUMIFS($K$4:$K802,$C$4:$C802,$C803),8))</f>
        <v/>
      </c>
      <c r="J803" s="16" t="str">
        <f>IF(OR($D803="",$C803=""),"",IF(OR($D803="Buy",$D803="Reward"),SUM($E803),IF(OR($D803="Sell",$D803="Fee"),-SUM($E803),0)))</f>
        <v/>
      </c>
      <c r="K803" s="17" t="str">
        <f>IF(OR($D803="",$C803=""),"",IF($D803="Sell",IF(SUM($H803)&gt;0,-SUM($I803)*IF(SUM($E803)&gt;SUM($H803),SUM($H803),SUM($E803))/SUM($H803),-SUM($I803)),IF(OR($D803="Buy",$D803="Reward"),SUM($F803)+SUM($G803),0)))</f>
        <v/>
      </c>
      <c r="L803" s="17" t="str">
        <f>IF(OR($C803="",$D803&lt;&gt;"Sell"),"",IF(SUM($H803)&gt;0,SUM($F803)-SUM($G803)-SUM($I803)*IF(SUM($E803)&gt;SUM($H803),SUM($H803),SUM($E803))/SUM($H803),""))</f>
        <v/>
      </c>
      <c r="M803" s="20" t="str">
        <f>IF($D803="","",IF($C803="","Missing coin",IF(AND($D803&lt;&gt;"Buy",$D803&lt;&gt;"Sell",$D803&lt;&gt;"Fee",$D803&lt;&gt;"Reward",$D803&lt;&gt;"Transfer"),"Unknown type",IF(SUM($E803)&lt;=0,"Missing quantity",IF(COUNTIF('Portfolio'!$A$9:$A$58,$C803)=0,"Coin missing from the Portfolio tab",IF(AND($D803="Sell",SUM($E803)&gt;SUM($H803)+0.000000000001),"Sale larger than holdings",IF(AND($D803="Fee",SUM($E803)&gt;SUM($H803)+0.000000000001),"Fee larger than holdings",IF(AND(OR($D803="Buy",$D803="Sell"),SUM($F803)&lt;=0),"Missing amount",IF(AND(ISNUMBER($A803),SUM($A803)&lt;MAX($A$4:$A802)),"Date out of chronological order","OK")))))))))</f>
        <v/>
      </c>
    </row>
    <row r="804" spans="1:13" x14ac:dyDescent="0.25">
      <c r="A804" s="21"/>
      <c r="B804" s="13"/>
      <c r="C804" s="13"/>
      <c r="D804" s="13"/>
      <c r="E804" s="22"/>
      <c r="F804" s="14"/>
      <c r="G804" s="14"/>
      <c r="H804" s="16" t="str">
        <f>IF(OR($D804="",$C804=""),"",ROUND(SUMIFS($J$4:$J803,$C$4:$C803,$C804),10))</f>
        <v/>
      </c>
      <c r="I804" s="15" t="str">
        <f>IF(OR($D804="",$C804=""),"",ROUND(SUMIFS($K$4:$K803,$C$4:$C803,$C804),8))</f>
        <v/>
      </c>
      <c r="J804" s="16" t="str">
        <f>IF(OR($D804="",$C804=""),"",IF(OR($D804="Buy",$D804="Reward"),SUM($E804),IF(OR($D804="Sell",$D804="Fee"),-SUM($E804),0)))</f>
        <v/>
      </c>
      <c r="K804" s="17" t="str">
        <f>IF(OR($D804="",$C804=""),"",IF($D804="Sell",IF(SUM($H804)&gt;0,-SUM($I804)*IF(SUM($E804)&gt;SUM($H804),SUM($H804),SUM($E804))/SUM($H804),-SUM($I804)),IF(OR($D804="Buy",$D804="Reward"),SUM($F804)+SUM($G804),0)))</f>
        <v/>
      </c>
      <c r="L804" s="17" t="str">
        <f>IF(OR($C804="",$D804&lt;&gt;"Sell"),"",IF(SUM($H804)&gt;0,SUM($F804)-SUM($G804)-SUM($I804)*IF(SUM($E804)&gt;SUM($H804),SUM($H804),SUM($E804))/SUM($H804),""))</f>
        <v/>
      </c>
      <c r="M804" s="20" t="str">
        <f>IF($D804="","",IF($C804="","Missing coin",IF(AND($D804&lt;&gt;"Buy",$D804&lt;&gt;"Sell",$D804&lt;&gt;"Fee",$D804&lt;&gt;"Reward",$D804&lt;&gt;"Transfer"),"Unknown type",IF(SUM($E804)&lt;=0,"Missing quantity",IF(COUNTIF('Portfolio'!$A$9:$A$58,$C804)=0,"Coin missing from the Portfolio tab",IF(AND($D804="Sell",SUM($E804)&gt;SUM($H804)+0.000000000001),"Sale larger than holdings",IF(AND($D804="Fee",SUM($E804)&gt;SUM($H804)+0.000000000001),"Fee larger than holdings",IF(AND(OR($D804="Buy",$D804="Sell"),SUM($F804)&lt;=0),"Missing amount",IF(AND(ISNUMBER($A804),SUM($A804)&lt;MAX($A$4:$A803)),"Date out of chronological order","OK")))))))))</f>
        <v/>
      </c>
    </row>
    <row r="805" spans="1:13" x14ac:dyDescent="0.25">
      <c r="A805" s="21"/>
      <c r="B805" s="13"/>
      <c r="C805" s="13"/>
      <c r="D805" s="13"/>
      <c r="E805" s="22"/>
      <c r="F805" s="14"/>
      <c r="G805" s="14"/>
      <c r="H805" s="16" t="str">
        <f>IF(OR($D805="",$C805=""),"",ROUND(SUMIFS($J$4:$J804,$C$4:$C804,$C805),10))</f>
        <v/>
      </c>
      <c r="I805" s="15" t="str">
        <f>IF(OR($D805="",$C805=""),"",ROUND(SUMIFS($K$4:$K804,$C$4:$C804,$C805),8))</f>
        <v/>
      </c>
      <c r="J805" s="16" t="str">
        <f>IF(OR($D805="",$C805=""),"",IF(OR($D805="Buy",$D805="Reward"),SUM($E805),IF(OR($D805="Sell",$D805="Fee"),-SUM($E805),0)))</f>
        <v/>
      </c>
      <c r="K805" s="17" t="str">
        <f>IF(OR($D805="",$C805=""),"",IF($D805="Sell",IF(SUM($H805)&gt;0,-SUM($I805)*IF(SUM($E805)&gt;SUM($H805),SUM($H805),SUM($E805))/SUM($H805),-SUM($I805)),IF(OR($D805="Buy",$D805="Reward"),SUM($F805)+SUM($G805),0)))</f>
        <v/>
      </c>
      <c r="L805" s="17" t="str">
        <f>IF(OR($C805="",$D805&lt;&gt;"Sell"),"",IF(SUM($H805)&gt;0,SUM($F805)-SUM($G805)-SUM($I805)*IF(SUM($E805)&gt;SUM($H805),SUM($H805),SUM($E805))/SUM($H805),""))</f>
        <v/>
      </c>
      <c r="M805" s="20" t="str">
        <f>IF($D805="","",IF($C805="","Missing coin",IF(AND($D805&lt;&gt;"Buy",$D805&lt;&gt;"Sell",$D805&lt;&gt;"Fee",$D805&lt;&gt;"Reward",$D805&lt;&gt;"Transfer"),"Unknown type",IF(SUM($E805)&lt;=0,"Missing quantity",IF(COUNTIF('Portfolio'!$A$9:$A$58,$C805)=0,"Coin missing from the Portfolio tab",IF(AND($D805="Sell",SUM($E805)&gt;SUM($H805)+0.000000000001),"Sale larger than holdings",IF(AND($D805="Fee",SUM($E805)&gt;SUM($H805)+0.000000000001),"Fee larger than holdings",IF(AND(OR($D805="Buy",$D805="Sell"),SUM($F805)&lt;=0),"Missing amount",IF(AND(ISNUMBER($A805),SUM($A805)&lt;MAX($A$4:$A804)),"Date out of chronological order","OK")))))))))</f>
        <v/>
      </c>
    </row>
    <row r="806" spans="1:13" x14ac:dyDescent="0.25">
      <c r="A806" s="21"/>
      <c r="B806" s="13"/>
      <c r="C806" s="13"/>
      <c r="D806" s="13"/>
      <c r="E806" s="22"/>
      <c r="F806" s="14"/>
      <c r="G806" s="14"/>
      <c r="H806" s="16" t="str">
        <f>IF(OR($D806="",$C806=""),"",ROUND(SUMIFS($J$4:$J805,$C$4:$C805,$C806),10))</f>
        <v/>
      </c>
      <c r="I806" s="15" t="str">
        <f>IF(OR($D806="",$C806=""),"",ROUND(SUMIFS($K$4:$K805,$C$4:$C805,$C806),8))</f>
        <v/>
      </c>
      <c r="J806" s="16" t="str">
        <f>IF(OR($D806="",$C806=""),"",IF(OR($D806="Buy",$D806="Reward"),SUM($E806),IF(OR($D806="Sell",$D806="Fee"),-SUM($E806),0)))</f>
        <v/>
      </c>
      <c r="K806" s="17" t="str">
        <f>IF(OR($D806="",$C806=""),"",IF($D806="Sell",IF(SUM($H806)&gt;0,-SUM($I806)*IF(SUM($E806)&gt;SUM($H806),SUM($H806),SUM($E806))/SUM($H806),-SUM($I806)),IF(OR($D806="Buy",$D806="Reward"),SUM($F806)+SUM($G806),0)))</f>
        <v/>
      </c>
      <c r="L806" s="17" t="str">
        <f>IF(OR($C806="",$D806&lt;&gt;"Sell"),"",IF(SUM($H806)&gt;0,SUM($F806)-SUM($G806)-SUM($I806)*IF(SUM($E806)&gt;SUM($H806),SUM($H806),SUM($E806))/SUM($H806),""))</f>
        <v/>
      </c>
      <c r="M806" s="20" t="str">
        <f>IF($D806="","",IF($C806="","Missing coin",IF(AND($D806&lt;&gt;"Buy",$D806&lt;&gt;"Sell",$D806&lt;&gt;"Fee",$D806&lt;&gt;"Reward",$D806&lt;&gt;"Transfer"),"Unknown type",IF(SUM($E806)&lt;=0,"Missing quantity",IF(COUNTIF('Portfolio'!$A$9:$A$58,$C806)=0,"Coin missing from the Portfolio tab",IF(AND($D806="Sell",SUM($E806)&gt;SUM($H806)+0.000000000001),"Sale larger than holdings",IF(AND($D806="Fee",SUM($E806)&gt;SUM($H806)+0.000000000001),"Fee larger than holdings",IF(AND(OR($D806="Buy",$D806="Sell"),SUM($F806)&lt;=0),"Missing amount",IF(AND(ISNUMBER($A806),SUM($A806)&lt;MAX($A$4:$A805)),"Date out of chronological order","OK")))))))))</f>
        <v/>
      </c>
    </row>
    <row r="807" spans="1:13" x14ac:dyDescent="0.25">
      <c r="A807" s="21"/>
      <c r="B807" s="13"/>
      <c r="C807" s="13"/>
      <c r="D807" s="13"/>
      <c r="E807" s="22"/>
      <c r="F807" s="14"/>
      <c r="G807" s="14"/>
      <c r="H807" s="16" t="str">
        <f>IF(OR($D807="",$C807=""),"",ROUND(SUMIFS($J$4:$J806,$C$4:$C806,$C807),10))</f>
        <v/>
      </c>
      <c r="I807" s="15" t="str">
        <f>IF(OR($D807="",$C807=""),"",ROUND(SUMIFS($K$4:$K806,$C$4:$C806,$C807),8))</f>
        <v/>
      </c>
      <c r="J807" s="16" t="str">
        <f>IF(OR($D807="",$C807=""),"",IF(OR($D807="Buy",$D807="Reward"),SUM($E807),IF(OR($D807="Sell",$D807="Fee"),-SUM($E807),0)))</f>
        <v/>
      </c>
      <c r="K807" s="17" t="str">
        <f>IF(OR($D807="",$C807=""),"",IF($D807="Sell",IF(SUM($H807)&gt;0,-SUM($I807)*IF(SUM($E807)&gt;SUM($H807),SUM($H807),SUM($E807))/SUM($H807),-SUM($I807)),IF(OR($D807="Buy",$D807="Reward"),SUM($F807)+SUM($G807),0)))</f>
        <v/>
      </c>
      <c r="L807" s="17" t="str">
        <f>IF(OR($C807="",$D807&lt;&gt;"Sell"),"",IF(SUM($H807)&gt;0,SUM($F807)-SUM($G807)-SUM($I807)*IF(SUM($E807)&gt;SUM($H807),SUM($H807),SUM($E807))/SUM($H807),""))</f>
        <v/>
      </c>
      <c r="M807" s="20" t="str">
        <f>IF($D807="","",IF($C807="","Missing coin",IF(AND($D807&lt;&gt;"Buy",$D807&lt;&gt;"Sell",$D807&lt;&gt;"Fee",$D807&lt;&gt;"Reward",$D807&lt;&gt;"Transfer"),"Unknown type",IF(SUM($E807)&lt;=0,"Missing quantity",IF(COUNTIF('Portfolio'!$A$9:$A$58,$C807)=0,"Coin missing from the Portfolio tab",IF(AND($D807="Sell",SUM($E807)&gt;SUM($H807)+0.000000000001),"Sale larger than holdings",IF(AND($D807="Fee",SUM($E807)&gt;SUM($H807)+0.000000000001),"Fee larger than holdings",IF(AND(OR($D807="Buy",$D807="Sell"),SUM($F807)&lt;=0),"Missing amount",IF(AND(ISNUMBER($A807),SUM($A807)&lt;MAX($A$4:$A806)),"Date out of chronological order","OK")))))))))</f>
        <v/>
      </c>
    </row>
    <row r="808" spans="1:13" x14ac:dyDescent="0.25">
      <c r="A808" s="21"/>
      <c r="B808" s="13"/>
      <c r="C808" s="13"/>
      <c r="D808" s="13"/>
      <c r="E808" s="22"/>
      <c r="F808" s="14"/>
      <c r="G808" s="14"/>
      <c r="H808" s="16" t="str">
        <f>IF(OR($D808="",$C808=""),"",ROUND(SUMIFS($J$4:$J807,$C$4:$C807,$C808),10))</f>
        <v/>
      </c>
      <c r="I808" s="15" t="str">
        <f>IF(OR($D808="",$C808=""),"",ROUND(SUMIFS($K$4:$K807,$C$4:$C807,$C808),8))</f>
        <v/>
      </c>
      <c r="J808" s="16" t="str">
        <f>IF(OR($D808="",$C808=""),"",IF(OR($D808="Buy",$D808="Reward"),SUM($E808),IF(OR($D808="Sell",$D808="Fee"),-SUM($E808),0)))</f>
        <v/>
      </c>
      <c r="K808" s="17" t="str">
        <f>IF(OR($D808="",$C808=""),"",IF($D808="Sell",IF(SUM($H808)&gt;0,-SUM($I808)*IF(SUM($E808)&gt;SUM($H808),SUM($H808),SUM($E808))/SUM($H808),-SUM($I808)),IF(OR($D808="Buy",$D808="Reward"),SUM($F808)+SUM($G808),0)))</f>
        <v/>
      </c>
      <c r="L808" s="17" t="str">
        <f>IF(OR($C808="",$D808&lt;&gt;"Sell"),"",IF(SUM($H808)&gt;0,SUM($F808)-SUM($G808)-SUM($I808)*IF(SUM($E808)&gt;SUM($H808),SUM($H808),SUM($E808))/SUM($H808),""))</f>
        <v/>
      </c>
      <c r="M808" s="20" t="str">
        <f>IF($D808="","",IF($C808="","Missing coin",IF(AND($D808&lt;&gt;"Buy",$D808&lt;&gt;"Sell",$D808&lt;&gt;"Fee",$D808&lt;&gt;"Reward",$D808&lt;&gt;"Transfer"),"Unknown type",IF(SUM($E808)&lt;=0,"Missing quantity",IF(COUNTIF('Portfolio'!$A$9:$A$58,$C808)=0,"Coin missing from the Portfolio tab",IF(AND($D808="Sell",SUM($E808)&gt;SUM($H808)+0.000000000001),"Sale larger than holdings",IF(AND($D808="Fee",SUM($E808)&gt;SUM($H808)+0.000000000001),"Fee larger than holdings",IF(AND(OR($D808="Buy",$D808="Sell"),SUM($F808)&lt;=0),"Missing amount",IF(AND(ISNUMBER($A808),SUM($A808)&lt;MAX($A$4:$A807)),"Date out of chronological order","OK")))))))))</f>
        <v/>
      </c>
    </row>
    <row r="809" spans="1:13" x14ac:dyDescent="0.25">
      <c r="A809" s="21"/>
      <c r="B809" s="13"/>
      <c r="C809" s="13"/>
      <c r="D809" s="13"/>
      <c r="E809" s="22"/>
      <c r="F809" s="14"/>
      <c r="G809" s="14"/>
      <c r="H809" s="16" t="str">
        <f>IF(OR($D809="",$C809=""),"",ROUND(SUMIFS($J$4:$J808,$C$4:$C808,$C809),10))</f>
        <v/>
      </c>
      <c r="I809" s="15" t="str">
        <f>IF(OR($D809="",$C809=""),"",ROUND(SUMIFS($K$4:$K808,$C$4:$C808,$C809),8))</f>
        <v/>
      </c>
      <c r="J809" s="16" t="str">
        <f>IF(OR($D809="",$C809=""),"",IF(OR($D809="Buy",$D809="Reward"),SUM($E809),IF(OR($D809="Sell",$D809="Fee"),-SUM($E809),0)))</f>
        <v/>
      </c>
      <c r="K809" s="17" t="str">
        <f>IF(OR($D809="",$C809=""),"",IF($D809="Sell",IF(SUM($H809)&gt;0,-SUM($I809)*IF(SUM($E809)&gt;SUM($H809),SUM($H809),SUM($E809))/SUM($H809),-SUM($I809)),IF(OR($D809="Buy",$D809="Reward"),SUM($F809)+SUM($G809),0)))</f>
        <v/>
      </c>
      <c r="L809" s="17" t="str">
        <f>IF(OR($C809="",$D809&lt;&gt;"Sell"),"",IF(SUM($H809)&gt;0,SUM($F809)-SUM($G809)-SUM($I809)*IF(SUM($E809)&gt;SUM($H809),SUM($H809),SUM($E809))/SUM($H809),""))</f>
        <v/>
      </c>
      <c r="M809" s="20" t="str">
        <f>IF($D809="","",IF($C809="","Missing coin",IF(AND($D809&lt;&gt;"Buy",$D809&lt;&gt;"Sell",$D809&lt;&gt;"Fee",$D809&lt;&gt;"Reward",$D809&lt;&gt;"Transfer"),"Unknown type",IF(SUM($E809)&lt;=0,"Missing quantity",IF(COUNTIF('Portfolio'!$A$9:$A$58,$C809)=0,"Coin missing from the Portfolio tab",IF(AND($D809="Sell",SUM($E809)&gt;SUM($H809)+0.000000000001),"Sale larger than holdings",IF(AND($D809="Fee",SUM($E809)&gt;SUM($H809)+0.000000000001),"Fee larger than holdings",IF(AND(OR($D809="Buy",$D809="Sell"),SUM($F809)&lt;=0),"Missing amount",IF(AND(ISNUMBER($A809),SUM($A809)&lt;MAX($A$4:$A808)),"Date out of chronological order","OK")))))))))</f>
        <v/>
      </c>
    </row>
    <row r="810" spans="1:13" x14ac:dyDescent="0.25">
      <c r="A810" s="21"/>
      <c r="B810" s="13"/>
      <c r="C810" s="13"/>
      <c r="D810" s="13"/>
      <c r="E810" s="22"/>
      <c r="F810" s="14"/>
      <c r="G810" s="14"/>
      <c r="H810" s="16" t="str">
        <f>IF(OR($D810="",$C810=""),"",ROUND(SUMIFS($J$4:$J809,$C$4:$C809,$C810),10))</f>
        <v/>
      </c>
      <c r="I810" s="15" t="str">
        <f>IF(OR($D810="",$C810=""),"",ROUND(SUMIFS($K$4:$K809,$C$4:$C809,$C810),8))</f>
        <v/>
      </c>
      <c r="J810" s="16" t="str">
        <f>IF(OR($D810="",$C810=""),"",IF(OR($D810="Buy",$D810="Reward"),SUM($E810),IF(OR($D810="Sell",$D810="Fee"),-SUM($E810),0)))</f>
        <v/>
      </c>
      <c r="K810" s="17" t="str">
        <f>IF(OR($D810="",$C810=""),"",IF($D810="Sell",IF(SUM($H810)&gt;0,-SUM($I810)*IF(SUM($E810)&gt;SUM($H810),SUM($H810),SUM($E810))/SUM($H810),-SUM($I810)),IF(OR($D810="Buy",$D810="Reward"),SUM($F810)+SUM($G810),0)))</f>
        <v/>
      </c>
      <c r="L810" s="17" t="str">
        <f>IF(OR($C810="",$D810&lt;&gt;"Sell"),"",IF(SUM($H810)&gt;0,SUM($F810)-SUM($G810)-SUM($I810)*IF(SUM($E810)&gt;SUM($H810),SUM($H810),SUM($E810))/SUM($H810),""))</f>
        <v/>
      </c>
      <c r="M810" s="20" t="str">
        <f>IF($D810="","",IF($C810="","Missing coin",IF(AND($D810&lt;&gt;"Buy",$D810&lt;&gt;"Sell",$D810&lt;&gt;"Fee",$D810&lt;&gt;"Reward",$D810&lt;&gt;"Transfer"),"Unknown type",IF(SUM($E810)&lt;=0,"Missing quantity",IF(COUNTIF('Portfolio'!$A$9:$A$58,$C810)=0,"Coin missing from the Portfolio tab",IF(AND($D810="Sell",SUM($E810)&gt;SUM($H810)+0.000000000001),"Sale larger than holdings",IF(AND($D810="Fee",SUM($E810)&gt;SUM($H810)+0.000000000001),"Fee larger than holdings",IF(AND(OR($D810="Buy",$D810="Sell"),SUM($F810)&lt;=0),"Missing amount",IF(AND(ISNUMBER($A810),SUM($A810)&lt;MAX($A$4:$A809)),"Date out of chronological order","OK")))))))))</f>
        <v/>
      </c>
    </row>
    <row r="811" spans="1:13" x14ac:dyDescent="0.25">
      <c r="A811" s="21"/>
      <c r="B811" s="13"/>
      <c r="C811" s="13"/>
      <c r="D811" s="13"/>
      <c r="E811" s="22"/>
      <c r="F811" s="14"/>
      <c r="G811" s="14"/>
      <c r="H811" s="16" t="str">
        <f>IF(OR($D811="",$C811=""),"",ROUND(SUMIFS($J$4:$J810,$C$4:$C810,$C811),10))</f>
        <v/>
      </c>
      <c r="I811" s="15" t="str">
        <f>IF(OR($D811="",$C811=""),"",ROUND(SUMIFS($K$4:$K810,$C$4:$C810,$C811),8))</f>
        <v/>
      </c>
      <c r="J811" s="16" t="str">
        <f>IF(OR($D811="",$C811=""),"",IF(OR($D811="Buy",$D811="Reward"),SUM($E811),IF(OR($D811="Sell",$D811="Fee"),-SUM($E811),0)))</f>
        <v/>
      </c>
      <c r="K811" s="17" t="str">
        <f>IF(OR($D811="",$C811=""),"",IF($D811="Sell",IF(SUM($H811)&gt;0,-SUM($I811)*IF(SUM($E811)&gt;SUM($H811),SUM($H811),SUM($E811))/SUM($H811),-SUM($I811)),IF(OR($D811="Buy",$D811="Reward"),SUM($F811)+SUM($G811),0)))</f>
        <v/>
      </c>
      <c r="L811" s="17" t="str">
        <f>IF(OR($C811="",$D811&lt;&gt;"Sell"),"",IF(SUM($H811)&gt;0,SUM($F811)-SUM($G811)-SUM($I811)*IF(SUM($E811)&gt;SUM($H811),SUM($H811),SUM($E811))/SUM($H811),""))</f>
        <v/>
      </c>
      <c r="M811" s="20" t="str">
        <f>IF($D811="","",IF($C811="","Missing coin",IF(AND($D811&lt;&gt;"Buy",$D811&lt;&gt;"Sell",$D811&lt;&gt;"Fee",$D811&lt;&gt;"Reward",$D811&lt;&gt;"Transfer"),"Unknown type",IF(SUM($E811)&lt;=0,"Missing quantity",IF(COUNTIF('Portfolio'!$A$9:$A$58,$C811)=0,"Coin missing from the Portfolio tab",IF(AND($D811="Sell",SUM($E811)&gt;SUM($H811)+0.000000000001),"Sale larger than holdings",IF(AND($D811="Fee",SUM($E811)&gt;SUM($H811)+0.000000000001),"Fee larger than holdings",IF(AND(OR($D811="Buy",$D811="Sell"),SUM($F811)&lt;=0),"Missing amount",IF(AND(ISNUMBER($A811),SUM($A811)&lt;MAX($A$4:$A810)),"Date out of chronological order","OK")))))))))</f>
        <v/>
      </c>
    </row>
    <row r="812" spans="1:13" x14ac:dyDescent="0.25">
      <c r="A812" s="21"/>
      <c r="B812" s="13"/>
      <c r="C812" s="13"/>
      <c r="D812" s="13"/>
      <c r="E812" s="22"/>
      <c r="F812" s="14"/>
      <c r="G812" s="14"/>
      <c r="H812" s="16" t="str">
        <f>IF(OR($D812="",$C812=""),"",ROUND(SUMIFS($J$4:$J811,$C$4:$C811,$C812),10))</f>
        <v/>
      </c>
      <c r="I812" s="15" t="str">
        <f>IF(OR($D812="",$C812=""),"",ROUND(SUMIFS($K$4:$K811,$C$4:$C811,$C812),8))</f>
        <v/>
      </c>
      <c r="J812" s="16" t="str">
        <f>IF(OR($D812="",$C812=""),"",IF(OR($D812="Buy",$D812="Reward"),SUM($E812),IF(OR($D812="Sell",$D812="Fee"),-SUM($E812),0)))</f>
        <v/>
      </c>
      <c r="K812" s="17" t="str">
        <f>IF(OR($D812="",$C812=""),"",IF($D812="Sell",IF(SUM($H812)&gt;0,-SUM($I812)*IF(SUM($E812)&gt;SUM($H812),SUM($H812),SUM($E812))/SUM($H812),-SUM($I812)),IF(OR($D812="Buy",$D812="Reward"),SUM($F812)+SUM($G812),0)))</f>
        <v/>
      </c>
      <c r="L812" s="17" t="str">
        <f>IF(OR($C812="",$D812&lt;&gt;"Sell"),"",IF(SUM($H812)&gt;0,SUM($F812)-SUM($G812)-SUM($I812)*IF(SUM($E812)&gt;SUM($H812),SUM($H812),SUM($E812))/SUM($H812),""))</f>
        <v/>
      </c>
      <c r="M812" s="20" t="str">
        <f>IF($D812="","",IF($C812="","Missing coin",IF(AND($D812&lt;&gt;"Buy",$D812&lt;&gt;"Sell",$D812&lt;&gt;"Fee",$D812&lt;&gt;"Reward",$D812&lt;&gt;"Transfer"),"Unknown type",IF(SUM($E812)&lt;=0,"Missing quantity",IF(COUNTIF('Portfolio'!$A$9:$A$58,$C812)=0,"Coin missing from the Portfolio tab",IF(AND($D812="Sell",SUM($E812)&gt;SUM($H812)+0.000000000001),"Sale larger than holdings",IF(AND($D812="Fee",SUM($E812)&gt;SUM($H812)+0.000000000001),"Fee larger than holdings",IF(AND(OR($D812="Buy",$D812="Sell"),SUM($F812)&lt;=0),"Missing amount",IF(AND(ISNUMBER($A812),SUM($A812)&lt;MAX($A$4:$A811)),"Date out of chronological order","OK")))))))))</f>
        <v/>
      </c>
    </row>
    <row r="813" spans="1:13" x14ac:dyDescent="0.25">
      <c r="A813" s="21"/>
      <c r="B813" s="13"/>
      <c r="C813" s="13"/>
      <c r="D813" s="13"/>
      <c r="E813" s="22"/>
      <c r="F813" s="14"/>
      <c r="G813" s="14"/>
      <c r="H813" s="16" t="str">
        <f>IF(OR($D813="",$C813=""),"",ROUND(SUMIFS($J$4:$J812,$C$4:$C812,$C813),10))</f>
        <v/>
      </c>
      <c r="I813" s="15" t="str">
        <f>IF(OR($D813="",$C813=""),"",ROUND(SUMIFS($K$4:$K812,$C$4:$C812,$C813),8))</f>
        <v/>
      </c>
      <c r="J813" s="16" t="str">
        <f>IF(OR($D813="",$C813=""),"",IF(OR($D813="Buy",$D813="Reward"),SUM($E813),IF(OR($D813="Sell",$D813="Fee"),-SUM($E813),0)))</f>
        <v/>
      </c>
      <c r="K813" s="17" t="str">
        <f>IF(OR($D813="",$C813=""),"",IF($D813="Sell",IF(SUM($H813)&gt;0,-SUM($I813)*IF(SUM($E813)&gt;SUM($H813),SUM($H813),SUM($E813))/SUM($H813),-SUM($I813)),IF(OR($D813="Buy",$D813="Reward"),SUM($F813)+SUM($G813),0)))</f>
        <v/>
      </c>
      <c r="L813" s="17" t="str">
        <f>IF(OR($C813="",$D813&lt;&gt;"Sell"),"",IF(SUM($H813)&gt;0,SUM($F813)-SUM($G813)-SUM($I813)*IF(SUM($E813)&gt;SUM($H813),SUM($H813),SUM($E813))/SUM($H813),""))</f>
        <v/>
      </c>
      <c r="M813" s="20" t="str">
        <f>IF($D813="","",IF($C813="","Missing coin",IF(AND($D813&lt;&gt;"Buy",$D813&lt;&gt;"Sell",$D813&lt;&gt;"Fee",$D813&lt;&gt;"Reward",$D813&lt;&gt;"Transfer"),"Unknown type",IF(SUM($E813)&lt;=0,"Missing quantity",IF(COUNTIF('Portfolio'!$A$9:$A$58,$C813)=0,"Coin missing from the Portfolio tab",IF(AND($D813="Sell",SUM($E813)&gt;SUM($H813)+0.000000000001),"Sale larger than holdings",IF(AND($D813="Fee",SUM($E813)&gt;SUM($H813)+0.000000000001),"Fee larger than holdings",IF(AND(OR($D813="Buy",$D813="Sell"),SUM($F813)&lt;=0),"Missing amount",IF(AND(ISNUMBER($A813),SUM($A813)&lt;MAX($A$4:$A812)),"Date out of chronological order","OK")))))))))</f>
        <v/>
      </c>
    </row>
    <row r="814" spans="1:13" x14ac:dyDescent="0.25">
      <c r="A814" s="21"/>
      <c r="B814" s="13"/>
      <c r="C814" s="13"/>
      <c r="D814" s="13"/>
      <c r="E814" s="22"/>
      <c r="F814" s="14"/>
      <c r="G814" s="14"/>
      <c r="H814" s="16" t="str">
        <f>IF(OR($D814="",$C814=""),"",ROUND(SUMIFS($J$4:$J813,$C$4:$C813,$C814),10))</f>
        <v/>
      </c>
      <c r="I814" s="15" t="str">
        <f>IF(OR($D814="",$C814=""),"",ROUND(SUMIFS($K$4:$K813,$C$4:$C813,$C814),8))</f>
        <v/>
      </c>
      <c r="J814" s="16" t="str">
        <f>IF(OR($D814="",$C814=""),"",IF(OR($D814="Buy",$D814="Reward"),SUM($E814),IF(OR($D814="Sell",$D814="Fee"),-SUM($E814),0)))</f>
        <v/>
      </c>
      <c r="K814" s="17" t="str">
        <f>IF(OR($D814="",$C814=""),"",IF($D814="Sell",IF(SUM($H814)&gt;0,-SUM($I814)*IF(SUM($E814)&gt;SUM($H814),SUM($H814),SUM($E814))/SUM($H814),-SUM($I814)),IF(OR($D814="Buy",$D814="Reward"),SUM($F814)+SUM($G814),0)))</f>
        <v/>
      </c>
      <c r="L814" s="17" t="str">
        <f>IF(OR($C814="",$D814&lt;&gt;"Sell"),"",IF(SUM($H814)&gt;0,SUM($F814)-SUM($G814)-SUM($I814)*IF(SUM($E814)&gt;SUM($H814),SUM($H814),SUM($E814))/SUM($H814),""))</f>
        <v/>
      </c>
      <c r="M814" s="20" t="str">
        <f>IF($D814="","",IF($C814="","Missing coin",IF(AND($D814&lt;&gt;"Buy",$D814&lt;&gt;"Sell",$D814&lt;&gt;"Fee",$D814&lt;&gt;"Reward",$D814&lt;&gt;"Transfer"),"Unknown type",IF(SUM($E814)&lt;=0,"Missing quantity",IF(COUNTIF('Portfolio'!$A$9:$A$58,$C814)=0,"Coin missing from the Portfolio tab",IF(AND($D814="Sell",SUM($E814)&gt;SUM($H814)+0.000000000001),"Sale larger than holdings",IF(AND($D814="Fee",SUM($E814)&gt;SUM($H814)+0.000000000001),"Fee larger than holdings",IF(AND(OR($D814="Buy",$D814="Sell"),SUM($F814)&lt;=0),"Missing amount",IF(AND(ISNUMBER($A814),SUM($A814)&lt;MAX($A$4:$A813)),"Date out of chronological order","OK")))))))))</f>
        <v/>
      </c>
    </row>
    <row r="815" spans="1:13" x14ac:dyDescent="0.25">
      <c r="A815" s="21"/>
      <c r="B815" s="13"/>
      <c r="C815" s="13"/>
      <c r="D815" s="13"/>
      <c r="E815" s="22"/>
      <c r="F815" s="14"/>
      <c r="G815" s="14"/>
      <c r="H815" s="16" t="str">
        <f>IF(OR($D815="",$C815=""),"",ROUND(SUMIFS($J$4:$J814,$C$4:$C814,$C815),10))</f>
        <v/>
      </c>
      <c r="I815" s="15" t="str">
        <f>IF(OR($D815="",$C815=""),"",ROUND(SUMIFS($K$4:$K814,$C$4:$C814,$C815),8))</f>
        <v/>
      </c>
      <c r="J815" s="16" t="str">
        <f>IF(OR($D815="",$C815=""),"",IF(OR($D815="Buy",$D815="Reward"),SUM($E815),IF(OR($D815="Sell",$D815="Fee"),-SUM($E815),0)))</f>
        <v/>
      </c>
      <c r="K815" s="17" t="str">
        <f>IF(OR($D815="",$C815=""),"",IF($D815="Sell",IF(SUM($H815)&gt;0,-SUM($I815)*IF(SUM($E815)&gt;SUM($H815),SUM($H815),SUM($E815))/SUM($H815),-SUM($I815)),IF(OR($D815="Buy",$D815="Reward"),SUM($F815)+SUM($G815),0)))</f>
        <v/>
      </c>
      <c r="L815" s="17" t="str">
        <f>IF(OR($C815="",$D815&lt;&gt;"Sell"),"",IF(SUM($H815)&gt;0,SUM($F815)-SUM($G815)-SUM($I815)*IF(SUM($E815)&gt;SUM($H815),SUM($H815),SUM($E815))/SUM($H815),""))</f>
        <v/>
      </c>
      <c r="M815" s="20" t="str">
        <f>IF($D815="","",IF($C815="","Missing coin",IF(AND($D815&lt;&gt;"Buy",$D815&lt;&gt;"Sell",$D815&lt;&gt;"Fee",$D815&lt;&gt;"Reward",$D815&lt;&gt;"Transfer"),"Unknown type",IF(SUM($E815)&lt;=0,"Missing quantity",IF(COUNTIF('Portfolio'!$A$9:$A$58,$C815)=0,"Coin missing from the Portfolio tab",IF(AND($D815="Sell",SUM($E815)&gt;SUM($H815)+0.000000000001),"Sale larger than holdings",IF(AND($D815="Fee",SUM($E815)&gt;SUM($H815)+0.000000000001),"Fee larger than holdings",IF(AND(OR($D815="Buy",$D815="Sell"),SUM($F815)&lt;=0),"Missing amount",IF(AND(ISNUMBER($A815),SUM($A815)&lt;MAX($A$4:$A814)),"Date out of chronological order","OK")))))))))</f>
        <v/>
      </c>
    </row>
    <row r="816" spans="1:13" x14ac:dyDescent="0.25">
      <c r="A816" s="21"/>
      <c r="B816" s="13"/>
      <c r="C816" s="13"/>
      <c r="D816" s="13"/>
      <c r="E816" s="22"/>
      <c r="F816" s="14"/>
      <c r="G816" s="14"/>
      <c r="H816" s="16" t="str">
        <f>IF(OR($D816="",$C816=""),"",ROUND(SUMIFS($J$4:$J815,$C$4:$C815,$C816),10))</f>
        <v/>
      </c>
      <c r="I816" s="15" t="str">
        <f>IF(OR($D816="",$C816=""),"",ROUND(SUMIFS($K$4:$K815,$C$4:$C815,$C816),8))</f>
        <v/>
      </c>
      <c r="J816" s="16" t="str">
        <f>IF(OR($D816="",$C816=""),"",IF(OR($D816="Buy",$D816="Reward"),SUM($E816),IF(OR($D816="Sell",$D816="Fee"),-SUM($E816),0)))</f>
        <v/>
      </c>
      <c r="K816" s="17" t="str">
        <f>IF(OR($D816="",$C816=""),"",IF($D816="Sell",IF(SUM($H816)&gt;0,-SUM($I816)*IF(SUM($E816)&gt;SUM($H816),SUM($H816),SUM($E816))/SUM($H816),-SUM($I816)),IF(OR($D816="Buy",$D816="Reward"),SUM($F816)+SUM($G816),0)))</f>
        <v/>
      </c>
      <c r="L816" s="17" t="str">
        <f>IF(OR($C816="",$D816&lt;&gt;"Sell"),"",IF(SUM($H816)&gt;0,SUM($F816)-SUM($G816)-SUM($I816)*IF(SUM($E816)&gt;SUM($H816),SUM($H816),SUM($E816))/SUM($H816),""))</f>
        <v/>
      </c>
      <c r="M816" s="20" t="str">
        <f>IF($D816="","",IF($C816="","Missing coin",IF(AND($D816&lt;&gt;"Buy",$D816&lt;&gt;"Sell",$D816&lt;&gt;"Fee",$D816&lt;&gt;"Reward",$D816&lt;&gt;"Transfer"),"Unknown type",IF(SUM($E816)&lt;=0,"Missing quantity",IF(COUNTIF('Portfolio'!$A$9:$A$58,$C816)=0,"Coin missing from the Portfolio tab",IF(AND($D816="Sell",SUM($E816)&gt;SUM($H816)+0.000000000001),"Sale larger than holdings",IF(AND($D816="Fee",SUM($E816)&gt;SUM($H816)+0.000000000001),"Fee larger than holdings",IF(AND(OR($D816="Buy",$D816="Sell"),SUM($F816)&lt;=0),"Missing amount",IF(AND(ISNUMBER($A816),SUM($A816)&lt;MAX($A$4:$A815)),"Date out of chronological order","OK")))))))))</f>
        <v/>
      </c>
    </row>
    <row r="817" spans="1:13" x14ac:dyDescent="0.25">
      <c r="A817" s="21"/>
      <c r="B817" s="13"/>
      <c r="C817" s="13"/>
      <c r="D817" s="13"/>
      <c r="E817" s="22"/>
      <c r="F817" s="14"/>
      <c r="G817" s="14"/>
      <c r="H817" s="16" t="str">
        <f>IF(OR($D817="",$C817=""),"",ROUND(SUMIFS($J$4:$J816,$C$4:$C816,$C817),10))</f>
        <v/>
      </c>
      <c r="I817" s="15" t="str">
        <f>IF(OR($D817="",$C817=""),"",ROUND(SUMIFS($K$4:$K816,$C$4:$C816,$C817),8))</f>
        <v/>
      </c>
      <c r="J817" s="16" t="str">
        <f>IF(OR($D817="",$C817=""),"",IF(OR($D817="Buy",$D817="Reward"),SUM($E817),IF(OR($D817="Sell",$D817="Fee"),-SUM($E817),0)))</f>
        <v/>
      </c>
      <c r="K817" s="17" t="str">
        <f>IF(OR($D817="",$C817=""),"",IF($D817="Sell",IF(SUM($H817)&gt;0,-SUM($I817)*IF(SUM($E817)&gt;SUM($H817),SUM($H817),SUM($E817))/SUM($H817),-SUM($I817)),IF(OR($D817="Buy",$D817="Reward"),SUM($F817)+SUM($G817),0)))</f>
        <v/>
      </c>
      <c r="L817" s="17" t="str">
        <f>IF(OR($C817="",$D817&lt;&gt;"Sell"),"",IF(SUM($H817)&gt;0,SUM($F817)-SUM($G817)-SUM($I817)*IF(SUM($E817)&gt;SUM($H817),SUM($H817),SUM($E817))/SUM($H817),""))</f>
        <v/>
      </c>
      <c r="M817" s="20" t="str">
        <f>IF($D817="","",IF($C817="","Missing coin",IF(AND($D817&lt;&gt;"Buy",$D817&lt;&gt;"Sell",$D817&lt;&gt;"Fee",$D817&lt;&gt;"Reward",$D817&lt;&gt;"Transfer"),"Unknown type",IF(SUM($E817)&lt;=0,"Missing quantity",IF(COUNTIF('Portfolio'!$A$9:$A$58,$C817)=0,"Coin missing from the Portfolio tab",IF(AND($D817="Sell",SUM($E817)&gt;SUM($H817)+0.000000000001),"Sale larger than holdings",IF(AND($D817="Fee",SUM($E817)&gt;SUM($H817)+0.000000000001),"Fee larger than holdings",IF(AND(OR($D817="Buy",$D817="Sell"),SUM($F817)&lt;=0),"Missing amount",IF(AND(ISNUMBER($A817),SUM($A817)&lt;MAX($A$4:$A816)),"Date out of chronological order","OK")))))))))</f>
        <v/>
      </c>
    </row>
    <row r="818" spans="1:13" x14ac:dyDescent="0.25">
      <c r="A818" s="21"/>
      <c r="B818" s="13"/>
      <c r="C818" s="13"/>
      <c r="D818" s="13"/>
      <c r="E818" s="22"/>
      <c r="F818" s="14"/>
      <c r="G818" s="14"/>
      <c r="H818" s="16" t="str">
        <f>IF(OR($D818="",$C818=""),"",ROUND(SUMIFS($J$4:$J817,$C$4:$C817,$C818),10))</f>
        <v/>
      </c>
      <c r="I818" s="15" t="str">
        <f>IF(OR($D818="",$C818=""),"",ROUND(SUMIFS($K$4:$K817,$C$4:$C817,$C818),8))</f>
        <v/>
      </c>
      <c r="J818" s="16" t="str">
        <f>IF(OR($D818="",$C818=""),"",IF(OR($D818="Buy",$D818="Reward"),SUM($E818),IF(OR($D818="Sell",$D818="Fee"),-SUM($E818),0)))</f>
        <v/>
      </c>
      <c r="K818" s="17" t="str">
        <f>IF(OR($D818="",$C818=""),"",IF($D818="Sell",IF(SUM($H818)&gt;0,-SUM($I818)*IF(SUM($E818)&gt;SUM($H818),SUM($H818),SUM($E818))/SUM($H818),-SUM($I818)),IF(OR($D818="Buy",$D818="Reward"),SUM($F818)+SUM($G818),0)))</f>
        <v/>
      </c>
      <c r="L818" s="17" t="str">
        <f>IF(OR($C818="",$D818&lt;&gt;"Sell"),"",IF(SUM($H818)&gt;0,SUM($F818)-SUM($G818)-SUM($I818)*IF(SUM($E818)&gt;SUM($H818),SUM($H818),SUM($E818))/SUM($H818),""))</f>
        <v/>
      </c>
      <c r="M818" s="20" t="str">
        <f>IF($D818="","",IF($C818="","Missing coin",IF(AND($D818&lt;&gt;"Buy",$D818&lt;&gt;"Sell",$D818&lt;&gt;"Fee",$D818&lt;&gt;"Reward",$D818&lt;&gt;"Transfer"),"Unknown type",IF(SUM($E818)&lt;=0,"Missing quantity",IF(COUNTIF('Portfolio'!$A$9:$A$58,$C818)=0,"Coin missing from the Portfolio tab",IF(AND($D818="Sell",SUM($E818)&gt;SUM($H818)+0.000000000001),"Sale larger than holdings",IF(AND($D818="Fee",SUM($E818)&gt;SUM($H818)+0.000000000001),"Fee larger than holdings",IF(AND(OR($D818="Buy",$D818="Sell"),SUM($F818)&lt;=0),"Missing amount",IF(AND(ISNUMBER($A818),SUM($A818)&lt;MAX($A$4:$A817)),"Date out of chronological order","OK")))))))))</f>
        <v/>
      </c>
    </row>
    <row r="819" spans="1:13" x14ac:dyDescent="0.25">
      <c r="A819" s="21"/>
      <c r="B819" s="13"/>
      <c r="C819" s="13"/>
      <c r="D819" s="13"/>
      <c r="E819" s="22"/>
      <c r="F819" s="14"/>
      <c r="G819" s="14"/>
      <c r="H819" s="16" t="str">
        <f>IF(OR($D819="",$C819=""),"",ROUND(SUMIFS($J$4:$J818,$C$4:$C818,$C819),10))</f>
        <v/>
      </c>
      <c r="I819" s="15" t="str">
        <f>IF(OR($D819="",$C819=""),"",ROUND(SUMIFS($K$4:$K818,$C$4:$C818,$C819),8))</f>
        <v/>
      </c>
      <c r="J819" s="16" t="str">
        <f>IF(OR($D819="",$C819=""),"",IF(OR($D819="Buy",$D819="Reward"),SUM($E819),IF(OR($D819="Sell",$D819="Fee"),-SUM($E819),0)))</f>
        <v/>
      </c>
      <c r="K819" s="17" t="str">
        <f>IF(OR($D819="",$C819=""),"",IF($D819="Sell",IF(SUM($H819)&gt;0,-SUM($I819)*IF(SUM($E819)&gt;SUM($H819),SUM($H819),SUM($E819))/SUM($H819),-SUM($I819)),IF(OR($D819="Buy",$D819="Reward"),SUM($F819)+SUM($G819),0)))</f>
        <v/>
      </c>
      <c r="L819" s="17" t="str">
        <f>IF(OR($C819="",$D819&lt;&gt;"Sell"),"",IF(SUM($H819)&gt;0,SUM($F819)-SUM($G819)-SUM($I819)*IF(SUM($E819)&gt;SUM($H819),SUM($H819),SUM($E819))/SUM($H819),""))</f>
        <v/>
      </c>
      <c r="M819" s="20" t="str">
        <f>IF($D819="","",IF($C819="","Missing coin",IF(AND($D819&lt;&gt;"Buy",$D819&lt;&gt;"Sell",$D819&lt;&gt;"Fee",$D819&lt;&gt;"Reward",$D819&lt;&gt;"Transfer"),"Unknown type",IF(SUM($E819)&lt;=0,"Missing quantity",IF(COUNTIF('Portfolio'!$A$9:$A$58,$C819)=0,"Coin missing from the Portfolio tab",IF(AND($D819="Sell",SUM($E819)&gt;SUM($H819)+0.000000000001),"Sale larger than holdings",IF(AND($D819="Fee",SUM($E819)&gt;SUM($H819)+0.000000000001),"Fee larger than holdings",IF(AND(OR($D819="Buy",$D819="Sell"),SUM($F819)&lt;=0),"Missing amount",IF(AND(ISNUMBER($A819),SUM($A819)&lt;MAX($A$4:$A818)),"Date out of chronological order","OK")))))))))</f>
        <v/>
      </c>
    </row>
    <row r="820" spans="1:13" x14ac:dyDescent="0.25">
      <c r="A820" s="21"/>
      <c r="B820" s="13"/>
      <c r="C820" s="13"/>
      <c r="D820" s="13"/>
      <c r="E820" s="22"/>
      <c r="F820" s="14"/>
      <c r="G820" s="14"/>
      <c r="H820" s="16" t="str">
        <f>IF(OR($D820="",$C820=""),"",ROUND(SUMIFS($J$4:$J819,$C$4:$C819,$C820),10))</f>
        <v/>
      </c>
      <c r="I820" s="15" t="str">
        <f>IF(OR($D820="",$C820=""),"",ROUND(SUMIFS($K$4:$K819,$C$4:$C819,$C820),8))</f>
        <v/>
      </c>
      <c r="J820" s="16" t="str">
        <f>IF(OR($D820="",$C820=""),"",IF(OR($D820="Buy",$D820="Reward"),SUM($E820),IF(OR($D820="Sell",$D820="Fee"),-SUM($E820),0)))</f>
        <v/>
      </c>
      <c r="K820" s="17" t="str">
        <f>IF(OR($D820="",$C820=""),"",IF($D820="Sell",IF(SUM($H820)&gt;0,-SUM($I820)*IF(SUM($E820)&gt;SUM($H820),SUM($H820),SUM($E820))/SUM($H820),-SUM($I820)),IF(OR($D820="Buy",$D820="Reward"),SUM($F820)+SUM($G820),0)))</f>
        <v/>
      </c>
      <c r="L820" s="17" t="str">
        <f>IF(OR($C820="",$D820&lt;&gt;"Sell"),"",IF(SUM($H820)&gt;0,SUM($F820)-SUM($G820)-SUM($I820)*IF(SUM($E820)&gt;SUM($H820),SUM($H820),SUM($E820))/SUM($H820),""))</f>
        <v/>
      </c>
      <c r="M820" s="20" t="str">
        <f>IF($D820="","",IF($C820="","Missing coin",IF(AND($D820&lt;&gt;"Buy",$D820&lt;&gt;"Sell",$D820&lt;&gt;"Fee",$D820&lt;&gt;"Reward",$D820&lt;&gt;"Transfer"),"Unknown type",IF(SUM($E820)&lt;=0,"Missing quantity",IF(COUNTIF('Portfolio'!$A$9:$A$58,$C820)=0,"Coin missing from the Portfolio tab",IF(AND($D820="Sell",SUM($E820)&gt;SUM($H820)+0.000000000001),"Sale larger than holdings",IF(AND($D820="Fee",SUM($E820)&gt;SUM($H820)+0.000000000001),"Fee larger than holdings",IF(AND(OR($D820="Buy",$D820="Sell"),SUM($F820)&lt;=0),"Missing amount",IF(AND(ISNUMBER($A820),SUM($A820)&lt;MAX($A$4:$A819)),"Date out of chronological order","OK")))))))))</f>
        <v/>
      </c>
    </row>
    <row r="821" spans="1:13" x14ac:dyDescent="0.25">
      <c r="A821" s="21"/>
      <c r="B821" s="13"/>
      <c r="C821" s="13"/>
      <c r="D821" s="13"/>
      <c r="E821" s="22"/>
      <c r="F821" s="14"/>
      <c r="G821" s="14"/>
      <c r="H821" s="16" t="str">
        <f>IF(OR($D821="",$C821=""),"",ROUND(SUMIFS($J$4:$J820,$C$4:$C820,$C821),10))</f>
        <v/>
      </c>
      <c r="I821" s="15" t="str">
        <f>IF(OR($D821="",$C821=""),"",ROUND(SUMIFS($K$4:$K820,$C$4:$C820,$C821),8))</f>
        <v/>
      </c>
      <c r="J821" s="16" t="str">
        <f>IF(OR($D821="",$C821=""),"",IF(OR($D821="Buy",$D821="Reward"),SUM($E821),IF(OR($D821="Sell",$D821="Fee"),-SUM($E821),0)))</f>
        <v/>
      </c>
      <c r="K821" s="17" t="str">
        <f>IF(OR($D821="",$C821=""),"",IF($D821="Sell",IF(SUM($H821)&gt;0,-SUM($I821)*IF(SUM($E821)&gt;SUM($H821),SUM($H821),SUM($E821))/SUM($H821),-SUM($I821)),IF(OR($D821="Buy",$D821="Reward"),SUM($F821)+SUM($G821),0)))</f>
        <v/>
      </c>
      <c r="L821" s="17" t="str">
        <f>IF(OR($C821="",$D821&lt;&gt;"Sell"),"",IF(SUM($H821)&gt;0,SUM($F821)-SUM($G821)-SUM($I821)*IF(SUM($E821)&gt;SUM($H821),SUM($H821),SUM($E821))/SUM($H821),""))</f>
        <v/>
      </c>
      <c r="M821" s="20" t="str">
        <f>IF($D821="","",IF($C821="","Missing coin",IF(AND($D821&lt;&gt;"Buy",$D821&lt;&gt;"Sell",$D821&lt;&gt;"Fee",$D821&lt;&gt;"Reward",$D821&lt;&gt;"Transfer"),"Unknown type",IF(SUM($E821)&lt;=0,"Missing quantity",IF(COUNTIF('Portfolio'!$A$9:$A$58,$C821)=0,"Coin missing from the Portfolio tab",IF(AND($D821="Sell",SUM($E821)&gt;SUM($H821)+0.000000000001),"Sale larger than holdings",IF(AND($D821="Fee",SUM($E821)&gt;SUM($H821)+0.000000000001),"Fee larger than holdings",IF(AND(OR($D821="Buy",$D821="Sell"),SUM($F821)&lt;=0),"Missing amount",IF(AND(ISNUMBER($A821),SUM($A821)&lt;MAX($A$4:$A820)),"Date out of chronological order","OK")))))))))</f>
        <v/>
      </c>
    </row>
    <row r="822" spans="1:13" x14ac:dyDescent="0.25">
      <c r="A822" s="21"/>
      <c r="B822" s="13"/>
      <c r="C822" s="13"/>
      <c r="D822" s="13"/>
      <c r="E822" s="22"/>
      <c r="F822" s="14"/>
      <c r="G822" s="14"/>
      <c r="H822" s="16" t="str">
        <f>IF(OR($D822="",$C822=""),"",ROUND(SUMIFS($J$4:$J821,$C$4:$C821,$C822),10))</f>
        <v/>
      </c>
      <c r="I822" s="15" t="str">
        <f>IF(OR($D822="",$C822=""),"",ROUND(SUMIFS($K$4:$K821,$C$4:$C821,$C822),8))</f>
        <v/>
      </c>
      <c r="J822" s="16" t="str">
        <f>IF(OR($D822="",$C822=""),"",IF(OR($D822="Buy",$D822="Reward"),SUM($E822),IF(OR($D822="Sell",$D822="Fee"),-SUM($E822),0)))</f>
        <v/>
      </c>
      <c r="K822" s="17" t="str">
        <f>IF(OR($D822="",$C822=""),"",IF($D822="Sell",IF(SUM($H822)&gt;0,-SUM($I822)*IF(SUM($E822)&gt;SUM($H822),SUM($H822),SUM($E822))/SUM($H822),-SUM($I822)),IF(OR($D822="Buy",$D822="Reward"),SUM($F822)+SUM($G822),0)))</f>
        <v/>
      </c>
      <c r="L822" s="17" t="str">
        <f>IF(OR($C822="",$D822&lt;&gt;"Sell"),"",IF(SUM($H822)&gt;0,SUM($F822)-SUM($G822)-SUM($I822)*IF(SUM($E822)&gt;SUM($H822),SUM($H822),SUM($E822))/SUM($H822),""))</f>
        <v/>
      </c>
      <c r="M822" s="20" t="str">
        <f>IF($D822="","",IF($C822="","Missing coin",IF(AND($D822&lt;&gt;"Buy",$D822&lt;&gt;"Sell",$D822&lt;&gt;"Fee",$D822&lt;&gt;"Reward",$D822&lt;&gt;"Transfer"),"Unknown type",IF(SUM($E822)&lt;=0,"Missing quantity",IF(COUNTIF('Portfolio'!$A$9:$A$58,$C822)=0,"Coin missing from the Portfolio tab",IF(AND($D822="Sell",SUM($E822)&gt;SUM($H822)+0.000000000001),"Sale larger than holdings",IF(AND($D822="Fee",SUM($E822)&gt;SUM($H822)+0.000000000001),"Fee larger than holdings",IF(AND(OR($D822="Buy",$D822="Sell"),SUM($F822)&lt;=0),"Missing amount",IF(AND(ISNUMBER($A822),SUM($A822)&lt;MAX($A$4:$A821)),"Date out of chronological order","OK")))))))))</f>
        <v/>
      </c>
    </row>
    <row r="823" spans="1:13" x14ac:dyDescent="0.25">
      <c r="A823" s="21"/>
      <c r="B823" s="13"/>
      <c r="C823" s="13"/>
      <c r="D823" s="13"/>
      <c r="E823" s="22"/>
      <c r="F823" s="14"/>
      <c r="G823" s="14"/>
      <c r="H823" s="16" t="str">
        <f>IF(OR($D823="",$C823=""),"",ROUND(SUMIFS($J$4:$J822,$C$4:$C822,$C823),10))</f>
        <v/>
      </c>
      <c r="I823" s="15" t="str">
        <f>IF(OR($D823="",$C823=""),"",ROUND(SUMIFS($K$4:$K822,$C$4:$C822,$C823),8))</f>
        <v/>
      </c>
      <c r="J823" s="16" t="str">
        <f>IF(OR($D823="",$C823=""),"",IF(OR($D823="Buy",$D823="Reward"),SUM($E823),IF(OR($D823="Sell",$D823="Fee"),-SUM($E823),0)))</f>
        <v/>
      </c>
      <c r="K823" s="17" t="str">
        <f>IF(OR($D823="",$C823=""),"",IF($D823="Sell",IF(SUM($H823)&gt;0,-SUM($I823)*IF(SUM($E823)&gt;SUM($H823),SUM($H823),SUM($E823))/SUM($H823),-SUM($I823)),IF(OR($D823="Buy",$D823="Reward"),SUM($F823)+SUM($G823),0)))</f>
        <v/>
      </c>
      <c r="L823" s="17" t="str">
        <f>IF(OR($C823="",$D823&lt;&gt;"Sell"),"",IF(SUM($H823)&gt;0,SUM($F823)-SUM($G823)-SUM($I823)*IF(SUM($E823)&gt;SUM($H823),SUM($H823),SUM($E823))/SUM($H823),""))</f>
        <v/>
      </c>
      <c r="M823" s="20" t="str">
        <f>IF($D823="","",IF($C823="","Missing coin",IF(AND($D823&lt;&gt;"Buy",$D823&lt;&gt;"Sell",$D823&lt;&gt;"Fee",$D823&lt;&gt;"Reward",$D823&lt;&gt;"Transfer"),"Unknown type",IF(SUM($E823)&lt;=0,"Missing quantity",IF(COUNTIF('Portfolio'!$A$9:$A$58,$C823)=0,"Coin missing from the Portfolio tab",IF(AND($D823="Sell",SUM($E823)&gt;SUM($H823)+0.000000000001),"Sale larger than holdings",IF(AND($D823="Fee",SUM($E823)&gt;SUM($H823)+0.000000000001),"Fee larger than holdings",IF(AND(OR($D823="Buy",$D823="Sell"),SUM($F823)&lt;=0),"Missing amount",IF(AND(ISNUMBER($A823),SUM($A823)&lt;MAX($A$4:$A822)),"Date out of chronological order","OK")))))))))</f>
        <v/>
      </c>
    </row>
    <row r="824" spans="1:13" x14ac:dyDescent="0.25">
      <c r="A824" s="21"/>
      <c r="B824" s="13"/>
      <c r="C824" s="13"/>
      <c r="D824" s="13"/>
      <c r="E824" s="22"/>
      <c r="F824" s="14"/>
      <c r="G824" s="14"/>
      <c r="H824" s="16" t="str">
        <f>IF(OR($D824="",$C824=""),"",ROUND(SUMIFS($J$4:$J823,$C$4:$C823,$C824),10))</f>
        <v/>
      </c>
      <c r="I824" s="15" t="str">
        <f>IF(OR($D824="",$C824=""),"",ROUND(SUMIFS($K$4:$K823,$C$4:$C823,$C824),8))</f>
        <v/>
      </c>
      <c r="J824" s="16" t="str">
        <f>IF(OR($D824="",$C824=""),"",IF(OR($D824="Buy",$D824="Reward"),SUM($E824),IF(OR($D824="Sell",$D824="Fee"),-SUM($E824),0)))</f>
        <v/>
      </c>
      <c r="K824" s="17" t="str">
        <f>IF(OR($D824="",$C824=""),"",IF($D824="Sell",IF(SUM($H824)&gt;0,-SUM($I824)*IF(SUM($E824)&gt;SUM($H824),SUM($H824),SUM($E824))/SUM($H824),-SUM($I824)),IF(OR($D824="Buy",$D824="Reward"),SUM($F824)+SUM($G824),0)))</f>
        <v/>
      </c>
      <c r="L824" s="17" t="str">
        <f>IF(OR($C824="",$D824&lt;&gt;"Sell"),"",IF(SUM($H824)&gt;0,SUM($F824)-SUM($G824)-SUM($I824)*IF(SUM($E824)&gt;SUM($H824),SUM($H824),SUM($E824))/SUM($H824),""))</f>
        <v/>
      </c>
      <c r="M824" s="20" t="str">
        <f>IF($D824="","",IF($C824="","Missing coin",IF(AND($D824&lt;&gt;"Buy",$D824&lt;&gt;"Sell",$D824&lt;&gt;"Fee",$D824&lt;&gt;"Reward",$D824&lt;&gt;"Transfer"),"Unknown type",IF(SUM($E824)&lt;=0,"Missing quantity",IF(COUNTIF('Portfolio'!$A$9:$A$58,$C824)=0,"Coin missing from the Portfolio tab",IF(AND($D824="Sell",SUM($E824)&gt;SUM($H824)+0.000000000001),"Sale larger than holdings",IF(AND($D824="Fee",SUM($E824)&gt;SUM($H824)+0.000000000001),"Fee larger than holdings",IF(AND(OR($D824="Buy",$D824="Sell"),SUM($F824)&lt;=0),"Missing amount",IF(AND(ISNUMBER($A824),SUM($A824)&lt;MAX($A$4:$A823)),"Date out of chronological order","OK")))))))))</f>
        <v/>
      </c>
    </row>
    <row r="825" spans="1:13" x14ac:dyDescent="0.25">
      <c r="A825" s="21"/>
      <c r="B825" s="13"/>
      <c r="C825" s="13"/>
      <c r="D825" s="13"/>
      <c r="E825" s="22"/>
      <c r="F825" s="14"/>
      <c r="G825" s="14"/>
      <c r="H825" s="16" t="str">
        <f>IF(OR($D825="",$C825=""),"",ROUND(SUMIFS($J$4:$J824,$C$4:$C824,$C825),10))</f>
        <v/>
      </c>
      <c r="I825" s="15" t="str">
        <f>IF(OR($D825="",$C825=""),"",ROUND(SUMIFS($K$4:$K824,$C$4:$C824,$C825),8))</f>
        <v/>
      </c>
      <c r="J825" s="16" t="str">
        <f>IF(OR($D825="",$C825=""),"",IF(OR($D825="Buy",$D825="Reward"),SUM($E825),IF(OR($D825="Sell",$D825="Fee"),-SUM($E825),0)))</f>
        <v/>
      </c>
      <c r="K825" s="17" t="str">
        <f>IF(OR($D825="",$C825=""),"",IF($D825="Sell",IF(SUM($H825)&gt;0,-SUM($I825)*IF(SUM($E825)&gt;SUM($H825),SUM($H825),SUM($E825))/SUM($H825),-SUM($I825)),IF(OR($D825="Buy",$D825="Reward"),SUM($F825)+SUM($G825),0)))</f>
        <v/>
      </c>
      <c r="L825" s="17" t="str">
        <f>IF(OR($C825="",$D825&lt;&gt;"Sell"),"",IF(SUM($H825)&gt;0,SUM($F825)-SUM($G825)-SUM($I825)*IF(SUM($E825)&gt;SUM($H825),SUM($H825),SUM($E825))/SUM($H825),""))</f>
        <v/>
      </c>
      <c r="M825" s="20" t="str">
        <f>IF($D825="","",IF($C825="","Missing coin",IF(AND($D825&lt;&gt;"Buy",$D825&lt;&gt;"Sell",$D825&lt;&gt;"Fee",$D825&lt;&gt;"Reward",$D825&lt;&gt;"Transfer"),"Unknown type",IF(SUM($E825)&lt;=0,"Missing quantity",IF(COUNTIF('Portfolio'!$A$9:$A$58,$C825)=0,"Coin missing from the Portfolio tab",IF(AND($D825="Sell",SUM($E825)&gt;SUM($H825)+0.000000000001),"Sale larger than holdings",IF(AND($D825="Fee",SUM($E825)&gt;SUM($H825)+0.000000000001),"Fee larger than holdings",IF(AND(OR($D825="Buy",$D825="Sell"),SUM($F825)&lt;=0),"Missing amount",IF(AND(ISNUMBER($A825),SUM($A825)&lt;MAX($A$4:$A824)),"Date out of chronological order","OK")))))))))</f>
        <v/>
      </c>
    </row>
    <row r="826" spans="1:13" x14ac:dyDescent="0.25">
      <c r="A826" s="21"/>
      <c r="B826" s="13"/>
      <c r="C826" s="13"/>
      <c r="D826" s="13"/>
      <c r="E826" s="22"/>
      <c r="F826" s="14"/>
      <c r="G826" s="14"/>
      <c r="H826" s="16" t="str">
        <f>IF(OR($D826="",$C826=""),"",ROUND(SUMIFS($J$4:$J825,$C$4:$C825,$C826),10))</f>
        <v/>
      </c>
      <c r="I826" s="15" t="str">
        <f>IF(OR($D826="",$C826=""),"",ROUND(SUMIFS($K$4:$K825,$C$4:$C825,$C826),8))</f>
        <v/>
      </c>
      <c r="J826" s="16" t="str">
        <f>IF(OR($D826="",$C826=""),"",IF(OR($D826="Buy",$D826="Reward"),SUM($E826),IF(OR($D826="Sell",$D826="Fee"),-SUM($E826),0)))</f>
        <v/>
      </c>
      <c r="K826" s="17" t="str">
        <f>IF(OR($D826="",$C826=""),"",IF($D826="Sell",IF(SUM($H826)&gt;0,-SUM($I826)*IF(SUM($E826)&gt;SUM($H826),SUM($H826),SUM($E826))/SUM($H826),-SUM($I826)),IF(OR($D826="Buy",$D826="Reward"),SUM($F826)+SUM($G826),0)))</f>
        <v/>
      </c>
      <c r="L826" s="17" t="str">
        <f>IF(OR($C826="",$D826&lt;&gt;"Sell"),"",IF(SUM($H826)&gt;0,SUM($F826)-SUM($G826)-SUM($I826)*IF(SUM($E826)&gt;SUM($H826),SUM($H826),SUM($E826))/SUM($H826),""))</f>
        <v/>
      </c>
      <c r="M826" s="20" t="str">
        <f>IF($D826="","",IF($C826="","Missing coin",IF(AND($D826&lt;&gt;"Buy",$D826&lt;&gt;"Sell",$D826&lt;&gt;"Fee",$D826&lt;&gt;"Reward",$D826&lt;&gt;"Transfer"),"Unknown type",IF(SUM($E826)&lt;=0,"Missing quantity",IF(COUNTIF('Portfolio'!$A$9:$A$58,$C826)=0,"Coin missing from the Portfolio tab",IF(AND($D826="Sell",SUM($E826)&gt;SUM($H826)+0.000000000001),"Sale larger than holdings",IF(AND($D826="Fee",SUM($E826)&gt;SUM($H826)+0.000000000001),"Fee larger than holdings",IF(AND(OR($D826="Buy",$D826="Sell"),SUM($F826)&lt;=0),"Missing amount",IF(AND(ISNUMBER($A826),SUM($A826)&lt;MAX($A$4:$A825)),"Date out of chronological order","OK")))))))))</f>
        <v/>
      </c>
    </row>
    <row r="827" spans="1:13" x14ac:dyDescent="0.25">
      <c r="A827" s="21"/>
      <c r="B827" s="13"/>
      <c r="C827" s="13"/>
      <c r="D827" s="13"/>
      <c r="E827" s="22"/>
      <c r="F827" s="14"/>
      <c r="G827" s="14"/>
      <c r="H827" s="16" t="str">
        <f>IF(OR($D827="",$C827=""),"",ROUND(SUMIFS($J$4:$J826,$C$4:$C826,$C827),10))</f>
        <v/>
      </c>
      <c r="I827" s="15" t="str">
        <f>IF(OR($D827="",$C827=""),"",ROUND(SUMIFS($K$4:$K826,$C$4:$C826,$C827),8))</f>
        <v/>
      </c>
      <c r="J827" s="16" t="str">
        <f>IF(OR($D827="",$C827=""),"",IF(OR($D827="Buy",$D827="Reward"),SUM($E827),IF(OR($D827="Sell",$D827="Fee"),-SUM($E827),0)))</f>
        <v/>
      </c>
      <c r="K827" s="17" t="str">
        <f>IF(OR($D827="",$C827=""),"",IF($D827="Sell",IF(SUM($H827)&gt;0,-SUM($I827)*IF(SUM($E827)&gt;SUM($H827),SUM($H827),SUM($E827))/SUM($H827),-SUM($I827)),IF(OR($D827="Buy",$D827="Reward"),SUM($F827)+SUM($G827),0)))</f>
        <v/>
      </c>
      <c r="L827" s="17" t="str">
        <f>IF(OR($C827="",$D827&lt;&gt;"Sell"),"",IF(SUM($H827)&gt;0,SUM($F827)-SUM($G827)-SUM($I827)*IF(SUM($E827)&gt;SUM($H827),SUM($H827),SUM($E827))/SUM($H827),""))</f>
        <v/>
      </c>
      <c r="M827" s="20" t="str">
        <f>IF($D827="","",IF($C827="","Missing coin",IF(AND($D827&lt;&gt;"Buy",$D827&lt;&gt;"Sell",$D827&lt;&gt;"Fee",$D827&lt;&gt;"Reward",$D827&lt;&gt;"Transfer"),"Unknown type",IF(SUM($E827)&lt;=0,"Missing quantity",IF(COUNTIF('Portfolio'!$A$9:$A$58,$C827)=0,"Coin missing from the Portfolio tab",IF(AND($D827="Sell",SUM($E827)&gt;SUM($H827)+0.000000000001),"Sale larger than holdings",IF(AND($D827="Fee",SUM($E827)&gt;SUM($H827)+0.000000000001),"Fee larger than holdings",IF(AND(OR($D827="Buy",$D827="Sell"),SUM($F827)&lt;=0),"Missing amount",IF(AND(ISNUMBER($A827),SUM($A827)&lt;MAX($A$4:$A826)),"Date out of chronological order","OK")))))))))</f>
        <v/>
      </c>
    </row>
    <row r="828" spans="1:13" x14ac:dyDescent="0.25">
      <c r="A828" s="21"/>
      <c r="B828" s="13"/>
      <c r="C828" s="13"/>
      <c r="D828" s="13"/>
      <c r="E828" s="22"/>
      <c r="F828" s="14"/>
      <c r="G828" s="14"/>
      <c r="H828" s="16" t="str">
        <f>IF(OR($D828="",$C828=""),"",ROUND(SUMIFS($J$4:$J827,$C$4:$C827,$C828),10))</f>
        <v/>
      </c>
      <c r="I828" s="15" t="str">
        <f>IF(OR($D828="",$C828=""),"",ROUND(SUMIFS($K$4:$K827,$C$4:$C827,$C828),8))</f>
        <v/>
      </c>
      <c r="J828" s="16" t="str">
        <f>IF(OR($D828="",$C828=""),"",IF(OR($D828="Buy",$D828="Reward"),SUM($E828),IF(OR($D828="Sell",$D828="Fee"),-SUM($E828),0)))</f>
        <v/>
      </c>
      <c r="K828" s="17" t="str">
        <f>IF(OR($D828="",$C828=""),"",IF($D828="Sell",IF(SUM($H828)&gt;0,-SUM($I828)*IF(SUM($E828)&gt;SUM($H828),SUM($H828),SUM($E828))/SUM($H828),-SUM($I828)),IF(OR($D828="Buy",$D828="Reward"),SUM($F828)+SUM($G828),0)))</f>
        <v/>
      </c>
      <c r="L828" s="17" t="str">
        <f>IF(OR($C828="",$D828&lt;&gt;"Sell"),"",IF(SUM($H828)&gt;0,SUM($F828)-SUM($G828)-SUM($I828)*IF(SUM($E828)&gt;SUM($H828),SUM($H828),SUM($E828))/SUM($H828),""))</f>
        <v/>
      </c>
      <c r="M828" s="20" t="str">
        <f>IF($D828="","",IF($C828="","Missing coin",IF(AND($D828&lt;&gt;"Buy",$D828&lt;&gt;"Sell",$D828&lt;&gt;"Fee",$D828&lt;&gt;"Reward",$D828&lt;&gt;"Transfer"),"Unknown type",IF(SUM($E828)&lt;=0,"Missing quantity",IF(COUNTIF('Portfolio'!$A$9:$A$58,$C828)=0,"Coin missing from the Portfolio tab",IF(AND($D828="Sell",SUM($E828)&gt;SUM($H828)+0.000000000001),"Sale larger than holdings",IF(AND($D828="Fee",SUM($E828)&gt;SUM($H828)+0.000000000001),"Fee larger than holdings",IF(AND(OR($D828="Buy",$D828="Sell"),SUM($F828)&lt;=0),"Missing amount",IF(AND(ISNUMBER($A828),SUM($A828)&lt;MAX($A$4:$A827)),"Date out of chronological order","OK")))))))))</f>
        <v/>
      </c>
    </row>
    <row r="829" spans="1:13" x14ac:dyDescent="0.25">
      <c r="A829" s="21"/>
      <c r="B829" s="13"/>
      <c r="C829" s="13"/>
      <c r="D829" s="13"/>
      <c r="E829" s="22"/>
      <c r="F829" s="14"/>
      <c r="G829" s="14"/>
      <c r="H829" s="16" t="str">
        <f>IF(OR($D829="",$C829=""),"",ROUND(SUMIFS($J$4:$J828,$C$4:$C828,$C829),10))</f>
        <v/>
      </c>
      <c r="I829" s="15" t="str">
        <f>IF(OR($D829="",$C829=""),"",ROUND(SUMIFS($K$4:$K828,$C$4:$C828,$C829),8))</f>
        <v/>
      </c>
      <c r="J829" s="16" t="str">
        <f>IF(OR($D829="",$C829=""),"",IF(OR($D829="Buy",$D829="Reward"),SUM($E829),IF(OR($D829="Sell",$D829="Fee"),-SUM($E829),0)))</f>
        <v/>
      </c>
      <c r="K829" s="17" t="str">
        <f>IF(OR($D829="",$C829=""),"",IF($D829="Sell",IF(SUM($H829)&gt;0,-SUM($I829)*IF(SUM($E829)&gt;SUM($H829),SUM($H829),SUM($E829))/SUM($H829),-SUM($I829)),IF(OR($D829="Buy",$D829="Reward"),SUM($F829)+SUM($G829),0)))</f>
        <v/>
      </c>
      <c r="L829" s="17" t="str">
        <f>IF(OR($C829="",$D829&lt;&gt;"Sell"),"",IF(SUM($H829)&gt;0,SUM($F829)-SUM($G829)-SUM($I829)*IF(SUM($E829)&gt;SUM($H829),SUM($H829),SUM($E829))/SUM($H829),""))</f>
        <v/>
      </c>
      <c r="M829" s="20" t="str">
        <f>IF($D829="","",IF($C829="","Missing coin",IF(AND($D829&lt;&gt;"Buy",$D829&lt;&gt;"Sell",$D829&lt;&gt;"Fee",$D829&lt;&gt;"Reward",$D829&lt;&gt;"Transfer"),"Unknown type",IF(SUM($E829)&lt;=0,"Missing quantity",IF(COUNTIF('Portfolio'!$A$9:$A$58,$C829)=0,"Coin missing from the Portfolio tab",IF(AND($D829="Sell",SUM($E829)&gt;SUM($H829)+0.000000000001),"Sale larger than holdings",IF(AND($D829="Fee",SUM($E829)&gt;SUM($H829)+0.000000000001),"Fee larger than holdings",IF(AND(OR($D829="Buy",$D829="Sell"),SUM($F829)&lt;=0),"Missing amount",IF(AND(ISNUMBER($A829),SUM($A829)&lt;MAX($A$4:$A828)),"Date out of chronological order","OK")))))))))</f>
        <v/>
      </c>
    </row>
    <row r="830" spans="1:13" x14ac:dyDescent="0.25">
      <c r="A830" s="21"/>
      <c r="B830" s="13"/>
      <c r="C830" s="13"/>
      <c r="D830" s="13"/>
      <c r="E830" s="22"/>
      <c r="F830" s="14"/>
      <c r="G830" s="14"/>
      <c r="H830" s="16" t="str">
        <f>IF(OR($D830="",$C830=""),"",ROUND(SUMIFS($J$4:$J829,$C$4:$C829,$C830),10))</f>
        <v/>
      </c>
      <c r="I830" s="15" t="str">
        <f>IF(OR($D830="",$C830=""),"",ROUND(SUMIFS($K$4:$K829,$C$4:$C829,$C830),8))</f>
        <v/>
      </c>
      <c r="J830" s="16" t="str">
        <f>IF(OR($D830="",$C830=""),"",IF(OR($D830="Buy",$D830="Reward"),SUM($E830),IF(OR($D830="Sell",$D830="Fee"),-SUM($E830),0)))</f>
        <v/>
      </c>
      <c r="K830" s="17" t="str">
        <f>IF(OR($D830="",$C830=""),"",IF($D830="Sell",IF(SUM($H830)&gt;0,-SUM($I830)*IF(SUM($E830)&gt;SUM($H830),SUM($H830),SUM($E830))/SUM($H830),-SUM($I830)),IF(OR($D830="Buy",$D830="Reward"),SUM($F830)+SUM($G830),0)))</f>
        <v/>
      </c>
      <c r="L830" s="17" t="str">
        <f>IF(OR($C830="",$D830&lt;&gt;"Sell"),"",IF(SUM($H830)&gt;0,SUM($F830)-SUM($G830)-SUM($I830)*IF(SUM($E830)&gt;SUM($H830),SUM($H830),SUM($E830))/SUM($H830),""))</f>
        <v/>
      </c>
      <c r="M830" s="20" t="str">
        <f>IF($D830="","",IF($C830="","Missing coin",IF(AND($D830&lt;&gt;"Buy",$D830&lt;&gt;"Sell",$D830&lt;&gt;"Fee",$D830&lt;&gt;"Reward",$D830&lt;&gt;"Transfer"),"Unknown type",IF(SUM($E830)&lt;=0,"Missing quantity",IF(COUNTIF('Portfolio'!$A$9:$A$58,$C830)=0,"Coin missing from the Portfolio tab",IF(AND($D830="Sell",SUM($E830)&gt;SUM($H830)+0.000000000001),"Sale larger than holdings",IF(AND($D830="Fee",SUM($E830)&gt;SUM($H830)+0.000000000001),"Fee larger than holdings",IF(AND(OR($D830="Buy",$D830="Sell"),SUM($F830)&lt;=0),"Missing amount",IF(AND(ISNUMBER($A830),SUM($A830)&lt;MAX($A$4:$A829)),"Date out of chronological order","OK")))))))))</f>
        <v/>
      </c>
    </row>
    <row r="831" spans="1:13" x14ac:dyDescent="0.25">
      <c r="A831" s="21"/>
      <c r="B831" s="13"/>
      <c r="C831" s="13"/>
      <c r="D831" s="13"/>
      <c r="E831" s="22"/>
      <c r="F831" s="14"/>
      <c r="G831" s="14"/>
      <c r="H831" s="16" t="str">
        <f>IF(OR($D831="",$C831=""),"",ROUND(SUMIFS($J$4:$J830,$C$4:$C830,$C831),10))</f>
        <v/>
      </c>
      <c r="I831" s="15" t="str">
        <f>IF(OR($D831="",$C831=""),"",ROUND(SUMIFS($K$4:$K830,$C$4:$C830,$C831),8))</f>
        <v/>
      </c>
      <c r="J831" s="16" t="str">
        <f>IF(OR($D831="",$C831=""),"",IF(OR($D831="Buy",$D831="Reward"),SUM($E831),IF(OR($D831="Sell",$D831="Fee"),-SUM($E831),0)))</f>
        <v/>
      </c>
      <c r="K831" s="17" t="str">
        <f>IF(OR($D831="",$C831=""),"",IF($D831="Sell",IF(SUM($H831)&gt;0,-SUM($I831)*IF(SUM($E831)&gt;SUM($H831),SUM($H831),SUM($E831))/SUM($H831),-SUM($I831)),IF(OR($D831="Buy",$D831="Reward"),SUM($F831)+SUM($G831),0)))</f>
        <v/>
      </c>
      <c r="L831" s="17" t="str">
        <f>IF(OR($C831="",$D831&lt;&gt;"Sell"),"",IF(SUM($H831)&gt;0,SUM($F831)-SUM($G831)-SUM($I831)*IF(SUM($E831)&gt;SUM($H831),SUM($H831),SUM($E831))/SUM($H831),""))</f>
        <v/>
      </c>
      <c r="M831" s="20" t="str">
        <f>IF($D831="","",IF($C831="","Missing coin",IF(AND($D831&lt;&gt;"Buy",$D831&lt;&gt;"Sell",$D831&lt;&gt;"Fee",$D831&lt;&gt;"Reward",$D831&lt;&gt;"Transfer"),"Unknown type",IF(SUM($E831)&lt;=0,"Missing quantity",IF(COUNTIF('Portfolio'!$A$9:$A$58,$C831)=0,"Coin missing from the Portfolio tab",IF(AND($D831="Sell",SUM($E831)&gt;SUM($H831)+0.000000000001),"Sale larger than holdings",IF(AND($D831="Fee",SUM($E831)&gt;SUM($H831)+0.000000000001),"Fee larger than holdings",IF(AND(OR($D831="Buy",$D831="Sell"),SUM($F831)&lt;=0),"Missing amount",IF(AND(ISNUMBER($A831),SUM($A831)&lt;MAX($A$4:$A830)),"Date out of chronological order","OK")))))))))</f>
        <v/>
      </c>
    </row>
    <row r="832" spans="1:13" x14ac:dyDescent="0.25">
      <c r="A832" s="21"/>
      <c r="B832" s="13"/>
      <c r="C832" s="13"/>
      <c r="D832" s="13"/>
      <c r="E832" s="22"/>
      <c r="F832" s="14"/>
      <c r="G832" s="14"/>
      <c r="H832" s="16" t="str">
        <f>IF(OR($D832="",$C832=""),"",ROUND(SUMIFS($J$4:$J831,$C$4:$C831,$C832),10))</f>
        <v/>
      </c>
      <c r="I832" s="15" t="str">
        <f>IF(OR($D832="",$C832=""),"",ROUND(SUMIFS($K$4:$K831,$C$4:$C831,$C832),8))</f>
        <v/>
      </c>
      <c r="J832" s="16" t="str">
        <f>IF(OR($D832="",$C832=""),"",IF(OR($D832="Buy",$D832="Reward"),SUM($E832),IF(OR($D832="Sell",$D832="Fee"),-SUM($E832),0)))</f>
        <v/>
      </c>
      <c r="K832" s="17" t="str">
        <f>IF(OR($D832="",$C832=""),"",IF($D832="Sell",IF(SUM($H832)&gt;0,-SUM($I832)*IF(SUM($E832)&gt;SUM($H832),SUM($H832),SUM($E832))/SUM($H832),-SUM($I832)),IF(OR($D832="Buy",$D832="Reward"),SUM($F832)+SUM($G832),0)))</f>
        <v/>
      </c>
      <c r="L832" s="17" t="str">
        <f>IF(OR($C832="",$D832&lt;&gt;"Sell"),"",IF(SUM($H832)&gt;0,SUM($F832)-SUM($G832)-SUM($I832)*IF(SUM($E832)&gt;SUM($H832),SUM($H832),SUM($E832))/SUM($H832),""))</f>
        <v/>
      </c>
      <c r="M832" s="20" t="str">
        <f>IF($D832="","",IF($C832="","Missing coin",IF(AND($D832&lt;&gt;"Buy",$D832&lt;&gt;"Sell",$D832&lt;&gt;"Fee",$D832&lt;&gt;"Reward",$D832&lt;&gt;"Transfer"),"Unknown type",IF(SUM($E832)&lt;=0,"Missing quantity",IF(COUNTIF('Portfolio'!$A$9:$A$58,$C832)=0,"Coin missing from the Portfolio tab",IF(AND($D832="Sell",SUM($E832)&gt;SUM($H832)+0.000000000001),"Sale larger than holdings",IF(AND($D832="Fee",SUM($E832)&gt;SUM($H832)+0.000000000001),"Fee larger than holdings",IF(AND(OR($D832="Buy",$D832="Sell"),SUM($F832)&lt;=0),"Missing amount",IF(AND(ISNUMBER($A832),SUM($A832)&lt;MAX($A$4:$A831)),"Date out of chronological order","OK")))))))))</f>
        <v/>
      </c>
    </row>
    <row r="833" spans="1:13" x14ac:dyDescent="0.25">
      <c r="A833" s="21"/>
      <c r="B833" s="13"/>
      <c r="C833" s="13"/>
      <c r="D833" s="13"/>
      <c r="E833" s="22"/>
      <c r="F833" s="14"/>
      <c r="G833" s="14"/>
      <c r="H833" s="16" t="str">
        <f>IF(OR($D833="",$C833=""),"",ROUND(SUMIFS($J$4:$J832,$C$4:$C832,$C833),10))</f>
        <v/>
      </c>
      <c r="I833" s="15" t="str">
        <f>IF(OR($D833="",$C833=""),"",ROUND(SUMIFS($K$4:$K832,$C$4:$C832,$C833),8))</f>
        <v/>
      </c>
      <c r="J833" s="16" t="str">
        <f>IF(OR($D833="",$C833=""),"",IF(OR($D833="Buy",$D833="Reward"),SUM($E833),IF(OR($D833="Sell",$D833="Fee"),-SUM($E833),0)))</f>
        <v/>
      </c>
      <c r="K833" s="17" t="str">
        <f>IF(OR($D833="",$C833=""),"",IF($D833="Sell",IF(SUM($H833)&gt;0,-SUM($I833)*IF(SUM($E833)&gt;SUM($H833),SUM($H833),SUM($E833))/SUM($H833),-SUM($I833)),IF(OR($D833="Buy",$D833="Reward"),SUM($F833)+SUM($G833),0)))</f>
        <v/>
      </c>
      <c r="L833" s="17" t="str">
        <f>IF(OR($C833="",$D833&lt;&gt;"Sell"),"",IF(SUM($H833)&gt;0,SUM($F833)-SUM($G833)-SUM($I833)*IF(SUM($E833)&gt;SUM($H833),SUM($H833),SUM($E833))/SUM($H833),""))</f>
        <v/>
      </c>
      <c r="M833" s="20" t="str">
        <f>IF($D833="","",IF($C833="","Missing coin",IF(AND($D833&lt;&gt;"Buy",$D833&lt;&gt;"Sell",$D833&lt;&gt;"Fee",$D833&lt;&gt;"Reward",$D833&lt;&gt;"Transfer"),"Unknown type",IF(SUM($E833)&lt;=0,"Missing quantity",IF(COUNTIF('Portfolio'!$A$9:$A$58,$C833)=0,"Coin missing from the Portfolio tab",IF(AND($D833="Sell",SUM($E833)&gt;SUM($H833)+0.000000000001),"Sale larger than holdings",IF(AND($D833="Fee",SUM($E833)&gt;SUM($H833)+0.000000000001),"Fee larger than holdings",IF(AND(OR($D833="Buy",$D833="Sell"),SUM($F833)&lt;=0),"Missing amount",IF(AND(ISNUMBER($A833),SUM($A833)&lt;MAX($A$4:$A832)),"Date out of chronological order","OK")))))))))</f>
        <v/>
      </c>
    </row>
    <row r="834" spans="1:13" x14ac:dyDescent="0.25">
      <c r="A834" s="21"/>
      <c r="B834" s="13"/>
      <c r="C834" s="13"/>
      <c r="D834" s="13"/>
      <c r="E834" s="22"/>
      <c r="F834" s="14"/>
      <c r="G834" s="14"/>
      <c r="H834" s="16" t="str">
        <f>IF(OR($D834="",$C834=""),"",ROUND(SUMIFS($J$4:$J833,$C$4:$C833,$C834),10))</f>
        <v/>
      </c>
      <c r="I834" s="15" t="str">
        <f>IF(OR($D834="",$C834=""),"",ROUND(SUMIFS($K$4:$K833,$C$4:$C833,$C834),8))</f>
        <v/>
      </c>
      <c r="J834" s="16" t="str">
        <f>IF(OR($D834="",$C834=""),"",IF(OR($D834="Buy",$D834="Reward"),SUM($E834),IF(OR($D834="Sell",$D834="Fee"),-SUM($E834),0)))</f>
        <v/>
      </c>
      <c r="K834" s="17" t="str">
        <f>IF(OR($D834="",$C834=""),"",IF($D834="Sell",IF(SUM($H834)&gt;0,-SUM($I834)*IF(SUM($E834)&gt;SUM($H834),SUM($H834),SUM($E834))/SUM($H834),-SUM($I834)),IF(OR($D834="Buy",$D834="Reward"),SUM($F834)+SUM($G834),0)))</f>
        <v/>
      </c>
      <c r="L834" s="17" t="str">
        <f>IF(OR($C834="",$D834&lt;&gt;"Sell"),"",IF(SUM($H834)&gt;0,SUM($F834)-SUM($G834)-SUM($I834)*IF(SUM($E834)&gt;SUM($H834),SUM($H834),SUM($E834))/SUM($H834),""))</f>
        <v/>
      </c>
      <c r="M834" s="20" t="str">
        <f>IF($D834="","",IF($C834="","Missing coin",IF(AND($D834&lt;&gt;"Buy",$D834&lt;&gt;"Sell",$D834&lt;&gt;"Fee",$D834&lt;&gt;"Reward",$D834&lt;&gt;"Transfer"),"Unknown type",IF(SUM($E834)&lt;=0,"Missing quantity",IF(COUNTIF('Portfolio'!$A$9:$A$58,$C834)=0,"Coin missing from the Portfolio tab",IF(AND($D834="Sell",SUM($E834)&gt;SUM($H834)+0.000000000001),"Sale larger than holdings",IF(AND($D834="Fee",SUM($E834)&gt;SUM($H834)+0.000000000001),"Fee larger than holdings",IF(AND(OR($D834="Buy",$D834="Sell"),SUM($F834)&lt;=0),"Missing amount",IF(AND(ISNUMBER($A834),SUM($A834)&lt;MAX($A$4:$A833)),"Date out of chronological order","OK")))))))))</f>
        <v/>
      </c>
    </row>
    <row r="835" spans="1:13" x14ac:dyDescent="0.25">
      <c r="A835" s="21"/>
      <c r="B835" s="13"/>
      <c r="C835" s="13"/>
      <c r="D835" s="13"/>
      <c r="E835" s="22"/>
      <c r="F835" s="14"/>
      <c r="G835" s="14"/>
      <c r="H835" s="16" t="str">
        <f>IF(OR($D835="",$C835=""),"",ROUND(SUMIFS($J$4:$J834,$C$4:$C834,$C835),10))</f>
        <v/>
      </c>
      <c r="I835" s="15" t="str">
        <f>IF(OR($D835="",$C835=""),"",ROUND(SUMIFS($K$4:$K834,$C$4:$C834,$C835),8))</f>
        <v/>
      </c>
      <c r="J835" s="16" t="str">
        <f>IF(OR($D835="",$C835=""),"",IF(OR($D835="Buy",$D835="Reward"),SUM($E835),IF(OR($D835="Sell",$D835="Fee"),-SUM($E835),0)))</f>
        <v/>
      </c>
      <c r="K835" s="17" t="str">
        <f>IF(OR($D835="",$C835=""),"",IF($D835="Sell",IF(SUM($H835)&gt;0,-SUM($I835)*IF(SUM($E835)&gt;SUM($H835),SUM($H835),SUM($E835))/SUM($H835),-SUM($I835)),IF(OR($D835="Buy",$D835="Reward"),SUM($F835)+SUM($G835),0)))</f>
        <v/>
      </c>
      <c r="L835" s="17" t="str">
        <f>IF(OR($C835="",$D835&lt;&gt;"Sell"),"",IF(SUM($H835)&gt;0,SUM($F835)-SUM($G835)-SUM($I835)*IF(SUM($E835)&gt;SUM($H835),SUM($H835),SUM($E835))/SUM($H835),""))</f>
        <v/>
      </c>
      <c r="M835" s="20" t="str">
        <f>IF($D835="","",IF($C835="","Missing coin",IF(AND($D835&lt;&gt;"Buy",$D835&lt;&gt;"Sell",$D835&lt;&gt;"Fee",$D835&lt;&gt;"Reward",$D835&lt;&gt;"Transfer"),"Unknown type",IF(SUM($E835)&lt;=0,"Missing quantity",IF(COUNTIF('Portfolio'!$A$9:$A$58,$C835)=0,"Coin missing from the Portfolio tab",IF(AND($D835="Sell",SUM($E835)&gt;SUM($H835)+0.000000000001),"Sale larger than holdings",IF(AND($D835="Fee",SUM($E835)&gt;SUM($H835)+0.000000000001),"Fee larger than holdings",IF(AND(OR($D835="Buy",$D835="Sell"),SUM($F835)&lt;=0),"Missing amount",IF(AND(ISNUMBER($A835),SUM($A835)&lt;MAX($A$4:$A834)),"Date out of chronological order","OK")))))))))</f>
        <v/>
      </c>
    </row>
    <row r="836" spans="1:13" x14ac:dyDescent="0.25">
      <c r="A836" s="21"/>
      <c r="B836" s="13"/>
      <c r="C836" s="13"/>
      <c r="D836" s="13"/>
      <c r="E836" s="22"/>
      <c r="F836" s="14"/>
      <c r="G836" s="14"/>
      <c r="H836" s="16" t="str">
        <f>IF(OR($D836="",$C836=""),"",ROUND(SUMIFS($J$4:$J835,$C$4:$C835,$C836),10))</f>
        <v/>
      </c>
      <c r="I836" s="15" t="str">
        <f>IF(OR($D836="",$C836=""),"",ROUND(SUMIFS($K$4:$K835,$C$4:$C835,$C836),8))</f>
        <v/>
      </c>
      <c r="J836" s="16" t="str">
        <f>IF(OR($D836="",$C836=""),"",IF(OR($D836="Buy",$D836="Reward"),SUM($E836),IF(OR($D836="Sell",$D836="Fee"),-SUM($E836),0)))</f>
        <v/>
      </c>
      <c r="K836" s="17" t="str">
        <f>IF(OR($D836="",$C836=""),"",IF($D836="Sell",IF(SUM($H836)&gt;0,-SUM($I836)*IF(SUM($E836)&gt;SUM($H836),SUM($H836),SUM($E836))/SUM($H836),-SUM($I836)),IF(OR($D836="Buy",$D836="Reward"),SUM($F836)+SUM($G836),0)))</f>
        <v/>
      </c>
      <c r="L836" s="17" t="str">
        <f>IF(OR($C836="",$D836&lt;&gt;"Sell"),"",IF(SUM($H836)&gt;0,SUM($F836)-SUM($G836)-SUM($I836)*IF(SUM($E836)&gt;SUM($H836),SUM($H836),SUM($E836))/SUM($H836),""))</f>
        <v/>
      </c>
      <c r="M836" s="20" t="str">
        <f>IF($D836="","",IF($C836="","Missing coin",IF(AND($D836&lt;&gt;"Buy",$D836&lt;&gt;"Sell",$D836&lt;&gt;"Fee",$D836&lt;&gt;"Reward",$D836&lt;&gt;"Transfer"),"Unknown type",IF(SUM($E836)&lt;=0,"Missing quantity",IF(COUNTIF('Portfolio'!$A$9:$A$58,$C836)=0,"Coin missing from the Portfolio tab",IF(AND($D836="Sell",SUM($E836)&gt;SUM($H836)+0.000000000001),"Sale larger than holdings",IF(AND($D836="Fee",SUM($E836)&gt;SUM($H836)+0.000000000001),"Fee larger than holdings",IF(AND(OR($D836="Buy",$D836="Sell"),SUM($F836)&lt;=0),"Missing amount",IF(AND(ISNUMBER($A836),SUM($A836)&lt;MAX($A$4:$A835)),"Date out of chronological order","OK")))))))))</f>
        <v/>
      </c>
    </row>
    <row r="837" spans="1:13" x14ac:dyDescent="0.25">
      <c r="A837" s="21"/>
      <c r="B837" s="13"/>
      <c r="C837" s="13"/>
      <c r="D837" s="13"/>
      <c r="E837" s="22"/>
      <c r="F837" s="14"/>
      <c r="G837" s="14"/>
      <c r="H837" s="16" t="str">
        <f>IF(OR($D837="",$C837=""),"",ROUND(SUMIFS($J$4:$J836,$C$4:$C836,$C837),10))</f>
        <v/>
      </c>
      <c r="I837" s="15" t="str">
        <f>IF(OR($D837="",$C837=""),"",ROUND(SUMIFS($K$4:$K836,$C$4:$C836,$C837),8))</f>
        <v/>
      </c>
      <c r="J837" s="16" t="str">
        <f>IF(OR($D837="",$C837=""),"",IF(OR($D837="Buy",$D837="Reward"),SUM($E837),IF(OR($D837="Sell",$D837="Fee"),-SUM($E837),0)))</f>
        <v/>
      </c>
      <c r="K837" s="17" t="str">
        <f>IF(OR($D837="",$C837=""),"",IF($D837="Sell",IF(SUM($H837)&gt;0,-SUM($I837)*IF(SUM($E837)&gt;SUM($H837),SUM($H837),SUM($E837))/SUM($H837),-SUM($I837)),IF(OR($D837="Buy",$D837="Reward"),SUM($F837)+SUM($G837),0)))</f>
        <v/>
      </c>
      <c r="L837" s="17" t="str">
        <f>IF(OR($C837="",$D837&lt;&gt;"Sell"),"",IF(SUM($H837)&gt;0,SUM($F837)-SUM($G837)-SUM($I837)*IF(SUM($E837)&gt;SUM($H837),SUM($H837),SUM($E837))/SUM($H837),""))</f>
        <v/>
      </c>
      <c r="M837" s="20" t="str">
        <f>IF($D837="","",IF($C837="","Missing coin",IF(AND($D837&lt;&gt;"Buy",$D837&lt;&gt;"Sell",$D837&lt;&gt;"Fee",$D837&lt;&gt;"Reward",$D837&lt;&gt;"Transfer"),"Unknown type",IF(SUM($E837)&lt;=0,"Missing quantity",IF(COUNTIF('Portfolio'!$A$9:$A$58,$C837)=0,"Coin missing from the Portfolio tab",IF(AND($D837="Sell",SUM($E837)&gt;SUM($H837)+0.000000000001),"Sale larger than holdings",IF(AND($D837="Fee",SUM($E837)&gt;SUM($H837)+0.000000000001),"Fee larger than holdings",IF(AND(OR($D837="Buy",$D837="Sell"),SUM($F837)&lt;=0),"Missing amount",IF(AND(ISNUMBER($A837),SUM($A837)&lt;MAX($A$4:$A836)),"Date out of chronological order","OK")))))))))</f>
        <v/>
      </c>
    </row>
    <row r="838" spans="1:13" x14ac:dyDescent="0.25">
      <c r="A838" s="21"/>
      <c r="B838" s="13"/>
      <c r="C838" s="13"/>
      <c r="D838" s="13"/>
      <c r="E838" s="22"/>
      <c r="F838" s="14"/>
      <c r="G838" s="14"/>
      <c r="H838" s="16" t="str">
        <f>IF(OR($D838="",$C838=""),"",ROUND(SUMIFS($J$4:$J837,$C$4:$C837,$C838),10))</f>
        <v/>
      </c>
      <c r="I838" s="15" t="str">
        <f>IF(OR($D838="",$C838=""),"",ROUND(SUMIFS($K$4:$K837,$C$4:$C837,$C838),8))</f>
        <v/>
      </c>
      <c r="J838" s="16" t="str">
        <f>IF(OR($D838="",$C838=""),"",IF(OR($D838="Buy",$D838="Reward"),SUM($E838),IF(OR($D838="Sell",$D838="Fee"),-SUM($E838),0)))</f>
        <v/>
      </c>
      <c r="K838" s="17" t="str">
        <f>IF(OR($D838="",$C838=""),"",IF($D838="Sell",IF(SUM($H838)&gt;0,-SUM($I838)*IF(SUM($E838)&gt;SUM($H838),SUM($H838),SUM($E838))/SUM($H838),-SUM($I838)),IF(OR($D838="Buy",$D838="Reward"),SUM($F838)+SUM($G838),0)))</f>
        <v/>
      </c>
      <c r="L838" s="17" t="str">
        <f>IF(OR($C838="",$D838&lt;&gt;"Sell"),"",IF(SUM($H838)&gt;0,SUM($F838)-SUM($G838)-SUM($I838)*IF(SUM($E838)&gt;SUM($H838),SUM($H838),SUM($E838))/SUM($H838),""))</f>
        <v/>
      </c>
      <c r="M838" s="20" t="str">
        <f>IF($D838="","",IF($C838="","Missing coin",IF(AND($D838&lt;&gt;"Buy",$D838&lt;&gt;"Sell",$D838&lt;&gt;"Fee",$D838&lt;&gt;"Reward",$D838&lt;&gt;"Transfer"),"Unknown type",IF(SUM($E838)&lt;=0,"Missing quantity",IF(COUNTIF('Portfolio'!$A$9:$A$58,$C838)=0,"Coin missing from the Portfolio tab",IF(AND($D838="Sell",SUM($E838)&gt;SUM($H838)+0.000000000001),"Sale larger than holdings",IF(AND($D838="Fee",SUM($E838)&gt;SUM($H838)+0.000000000001),"Fee larger than holdings",IF(AND(OR($D838="Buy",$D838="Sell"),SUM($F838)&lt;=0),"Missing amount",IF(AND(ISNUMBER($A838),SUM($A838)&lt;MAX($A$4:$A837)),"Date out of chronological order","OK")))))))))</f>
        <v/>
      </c>
    </row>
    <row r="839" spans="1:13" x14ac:dyDescent="0.25">
      <c r="A839" s="21"/>
      <c r="B839" s="13"/>
      <c r="C839" s="13"/>
      <c r="D839" s="13"/>
      <c r="E839" s="22"/>
      <c r="F839" s="14"/>
      <c r="G839" s="14"/>
      <c r="H839" s="16" t="str">
        <f>IF(OR($D839="",$C839=""),"",ROUND(SUMIFS($J$4:$J838,$C$4:$C838,$C839),10))</f>
        <v/>
      </c>
      <c r="I839" s="15" t="str">
        <f>IF(OR($D839="",$C839=""),"",ROUND(SUMIFS($K$4:$K838,$C$4:$C838,$C839),8))</f>
        <v/>
      </c>
      <c r="J839" s="16" t="str">
        <f>IF(OR($D839="",$C839=""),"",IF(OR($D839="Buy",$D839="Reward"),SUM($E839),IF(OR($D839="Sell",$D839="Fee"),-SUM($E839),0)))</f>
        <v/>
      </c>
      <c r="K839" s="17" t="str">
        <f>IF(OR($D839="",$C839=""),"",IF($D839="Sell",IF(SUM($H839)&gt;0,-SUM($I839)*IF(SUM($E839)&gt;SUM($H839),SUM($H839),SUM($E839))/SUM($H839),-SUM($I839)),IF(OR($D839="Buy",$D839="Reward"),SUM($F839)+SUM($G839),0)))</f>
        <v/>
      </c>
      <c r="L839" s="17" t="str">
        <f>IF(OR($C839="",$D839&lt;&gt;"Sell"),"",IF(SUM($H839)&gt;0,SUM($F839)-SUM($G839)-SUM($I839)*IF(SUM($E839)&gt;SUM($H839),SUM($H839),SUM($E839))/SUM($H839),""))</f>
        <v/>
      </c>
      <c r="M839" s="20" t="str">
        <f>IF($D839="","",IF($C839="","Missing coin",IF(AND($D839&lt;&gt;"Buy",$D839&lt;&gt;"Sell",$D839&lt;&gt;"Fee",$D839&lt;&gt;"Reward",$D839&lt;&gt;"Transfer"),"Unknown type",IF(SUM($E839)&lt;=0,"Missing quantity",IF(COUNTIF('Portfolio'!$A$9:$A$58,$C839)=0,"Coin missing from the Portfolio tab",IF(AND($D839="Sell",SUM($E839)&gt;SUM($H839)+0.000000000001),"Sale larger than holdings",IF(AND($D839="Fee",SUM($E839)&gt;SUM($H839)+0.000000000001),"Fee larger than holdings",IF(AND(OR($D839="Buy",$D839="Sell"),SUM($F839)&lt;=0),"Missing amount",IF(AND(ISNUMBER($A839),SUM($A839)&lt;MAX($A$4:$A838)),"Date out of chronological order","OK")))))))))</f>
        <v/>
      </c>
    </row>
    <row r="840" spans="1:13" x14ac:dyDescent="0.25">
      <c r="A840" s="21"/>
      <c r="B840" s="13"/>
      <c r="C840" s="13"/>
      <c r="D840" s="13"/>
      <c r="E840" s="22"/>
      <c r="F840" s="14"/>
      <c r="G840" s="14"/>
      <c r="H840" s="16" t="str">
        <f>IF(OR($D840="",$C840=""),"",ROUND(SUMIFS($J$4:$J839,$C$4:$C839,$C840),10))</f>
        <v/>
      </c>
      <c r="I840" s="15" t="str">
        <f>IF(OR($D840="",$C840=""),"",ROUND(SUMIFS($K$4:$K839,$C$4:$C839,$C840),8))</f>
        <v/>
      </c>
      <c r="J840" s="16" t="str">
        <f>IF(OR($D840="",$C840=""),"",IF(OR($D840="Buy",$D840="Reward"),SUM($E840),IF(OR($D840="Sell",$D840="Fee"),-SUM($E840),0)))</f>
        <v/>
      </c>
      <c r="K840" s="17" t="str">
        <f>IF(OR($D840="",$C840=""),"",IF($D840="Sell",IF(SUM($H840)&gt;0,-SUM($I840)*IF(SUM($E840)&gt;SUM($H840),SUM($H840),SUM($E840))/SUM($H840),-SUM($I840)),IF(OR($D840="Buy",$D840="Reward"),SUM($F840)+SUM($G840),0)))</f>
        <v/>
      </c>
      <c r="L840" s="17" t="str">
        <f>IF(OR($C840="",$D840&lt;&gt;"Sell"),"",IF(SUM($H840)&gt;0,SUM($F840)-SUM($G840)-SUM($I840)*IF(SUM($E840)&gt;SUM($H840),SUM($H840),SUM($E840))/SUM($H840),""))</f>
        <v/>
      </c>
      <c r="M840" s="20" t="str">
        <f>IF($D840="","",IF($C840="","Missing coin",IF(AND($D840&lt;&gt;"Buy",$D840&lt;&gt;"Sell",$D840&lt;&gt;"Fee",$D840&lt;&gt;"Reward",$D840&lt;&gt;"Transfer"),"Unknown type",IF(SUM($E840)&lt;=0,"Missing quantity",IF(COUNTIF('Portfolio'!$A$9:$A$58,$C840)=0,"Coin missing from the Portfolio tab",IF(AND($D840="Sell",SUM($E840)&gt;SUM($H840)+0.000000000001),"Sale larger than holdings",IF(AND($D840="Fee",SUM($E840)&gt;SUM($H840)+0.000000000001),"Fee larger than holdings",IF(AND(OR($D840="Buy",$D840="Sell"),SUM($F840)&lt;=0),"Missing amount",IF(AND(ISNUMBER($A840),SUM($A840)&lt;MAX($A$4:$A839)),"Date out of chronological order","OK")))))))))</f>
        <v/>
      </c>
    </row>
    <row r="841" spans="1:13" x14ac:dyDescent="0.25">
      <c r="A841" s="21"/>
      <c r="B841" s="13"/>
      <c r="C841" s="13"/>
      <c r="D841" s="13"/>
      <c r="E841" s="22"/>
      <c r="F841" s="14"/>
      <c r="G841" s="14"/>
      <c r="H841" s="16" t="str">
        <f>IF(OR($D841="",$C841=""),"",ROUND(SUMIFS($J$4:$J840,$C$4:$C840,$C841),10))</f>
        <v/>
      </c>
      <c r="I841" s="15" t="str">
        <f>IF(OR($D841="",$C841=""),"",ROUND(SUMIFS($K$4:$K840,$C$4:$C840,$C841),8))</f>
        <v/>
      </c>
      <c r="J841" s="16" t="str">
        <f>IF(OR($D841="",$C841=""),"",IF(OR($D841="Buy",$D841="Reward"),SUM($E841),IF(OR($D841="Sell",$D841="Fee"),-SUM($E841),0)))</f>
        <v/>
      </c>
      <c r="K841" s="17" t="str">
        <f>IF(OR($D841="",$C841=""),"",IF($D841="Sell",IF(SUM($H841)&gt;0,-SUM($I841)*IF(SUM($E841)&gt;SUM($H841),SUM($H841),SUM($E841))/SUM($H841),-SUM($I841)),IF(OR($D841="Buy",$D841="Reward"),SUM($F841)+SUM($G841),0)))</f>
        <v/>
      </c>
      <c r="L841" s="17" t="str">
        <f>IF(OR($C841="",$D841&lt;&gt;"Sell"),"",IF(SUM($H841)&gt;0,SUM($F841)-SUM($G841)-SUM($I841)*IF(SUM($E841)&gt;SUM($H841),SUM($H841),SUM($E841))/SUM($H841),""))</f>
        <v/>
      </c>
      <c r="M841" s="20" t="str">
        <f>IF($D841="","",IF($C841="","Missing coin",IF(AND($D841&lt;&gt;"Buy",$D841&lt;&gt;"Sell",$D841&lt;&gt;"Fee",$D841&lt;&gt;"Reward",$D841&lt;&gt;"Transfer"),"Unknown type",IF(SUM($E841)&lt;=0,"Missing quantity",IF(COUNTIF('Portfolio'!$A$9:$A$58,$C841)=0,"Coin missing from the Portfolio tab",IF(AND($D841="Sell",SUM($E841)&gt;SUM($H841)+0.000000000001),"Sale larger than holdings",IF(AND($D841="Fee",SUM($E841)&gt;SUM($H841)+0.000000000001),"Fee larger than holdings",IF(AND(OR($D841="Buy",$D841="Sell"),SUM($F841)&lt;=0),"Missing amount",IF(AND(ISNUMBER($A841),SUM($A841)&lt;MAX($A$4:$A840)),"Date out of chronological order","OK")))))))))</f>
        <v/>
      </c>
    </row>
    <row r="842" spans="1:13" x14ac:dyDescent="0.25">
      <c r="A842" s="21"/>
      <c r="B842" s="13"/>
      <c r="C842" s="13"/>
      <c r="D842" s="13"/>
      <c r="E842" s="22"/>
      <c r="F842" s="14"/>
      <c r="G842" s="14"/>
      <c r="H842" s="16" t="str">
        <f>IF(OR($D842="",$C842=""),"",ROUND(SUMIFS($J$4:$J841,$C$4:$C841,$C842),10))</f>
        <v/>
      </c>
      <c r="I842" s="15" t="str">
        <f>IF(OR($D842="",$C842=""),"",ROUND(SUMIFS($K$4:$K841,$C$4:$C841,$C842),8))</f>
        <v/>
      </c>
      <c r="J842" s="16" t="str">
        <f>IF(OR($D842="",$C842=""),"",IF(OR($D842="Buy",$D842="Reward"),SUM($E842),IF(OR($D842="Sell",$D842="Fee"),-SUM($E842),0)))</f>
        <v/>
      </c>
      <c r="K842" s="17" t="str">
        <f>IF(OR($D842="",$C842=""),"",IF($D842="Sell",IF(SUM($H842)&gt;0,-SUM($I842)*IF(SUM($E842)&gt;SUM($H842),SUM($H842),SUM($E842))/SUM($H842),-SUM($I842)),IF(OR($D842="Buy",$D842="Reward"),SUM($F842)+SUM($G842),0)))</f>
        <v/>
      </c>
      <c r="L842" s="17" t="str">
        <f>IF(OR($C842="",$D842&lt;&gt;"Sell"),"",IF(SUM($H842)&gt;0,SUM($F842)-SUM($G842)-SUM($I842)*IF(SUM($E842)&gt;SUM($H842),SUM($H842),SUM($E842))/SUM($H842),""))</f>
        <v/>
      </c>
      <c r="M842" s="20" t="str">
        <f>IF($D842="","",IF($C842="","Missing coin",IF(AND($D842&lt;&gt;"Buy",$D842&lt;&gt;"Sell",$D842&lt;&gt;"Fee",$D842&lt;&gt;"Reward",$D842&lt;&gt;"Transfer"),"Unknown type",IF(SUM($E842)&lt;=0,"Missing quantity",IF(COUNTIF('Portfolio'!$A$9:$A$58,$C842)=0,"Coin missing from the Portfolio tab",IF(AND($D842="Sell",SUM($E842)&gt;SUM($H842)+0.000000000001),"Sale larger than holdings",IF(AND($D842="Fee",SUM($E842)&gt;SUM($H842)+0.000000000001),"Fee larger than holdings",IF(AND(OR($D842="Buy",$D842="Sell"),SUM($F842)&lt;=0),"Missing amount",IF(AND(ISNUMBER($A842),SUM($A842)&lt;MAX($A$4:$A841)),"Date out of chronological order","OK")))))))))</f>
        <v/>
      </c>
    </row>
    <row r="843" spans="1:13" x14ac:dyDescent="0.25">
      <c r="A843" s="21"/>
      <c r="B843" s="13"/>
      <c r="C843" s="13"/>
      <c r="D843" s="13"/>
      <c r="E843" s="22"/>
      <c r="F843" s="14"/>
      <c r="G843" s="14"/>
      <c r="H843" s="16" t="str">
        <f>IF(OR($D843="",$C843=""),"",ROUND(SUMIFS($J$4:$J842,$C$4:$C842,$C843),10))</f>
        <v/>
      </c>
      <c r="I843" s="15" t="str">
        <f>IF(OR($D843="",$C843=""),"",ROUND(SUMIFS($K$4:$K842,$C$4:$C842,$C843),8))</f>
        <v/>
      </c>
      <c r="J843" s="16" t="str">
        <f>IF(OR($D843="",$C843=""),"",IF(OR($D843="Buy",$D843="Reward"),SUM($E843),IF(OR($D843="Sell",$D843="Fee"),-SUM($E843),0)))</f>
        <v/>
      </c>
      <c r="K843" s="17" t="str">
        <f>IF(OR($D843="",$C843=""),"",IF($D843="Sell",IF(SUM($H843)&gt;0,-SUM($I843)*IF(SUM($E843)&gt;SUM($H843),SUM($H843),SUM($E843))/SUM($H843),-SUM($I843)),IF(OR($D843="Buy",$D843="Reward"),SUM($F843)+SUM($G843),0)))</f>
        <v/>
      </c>
      <c r="L843" s="17" t="str">
        <f>IF(OR($C843="",$D843&lt;&gt;"Sell"),"",IF(SUM($H843)&gt;0,SUM($F843)-SUM($G843)-SUM($I843)*IF(SUM($E843)&gt;SUM($H843),SUM($H843),SUM($E843))/SUM($H843),""))</f>
        <v/>
      </c>
      <c r="M843" s="20" t="str">
        <f>IF($D843="","",IF($C843="","Missing coin",IF(AND($D843&lt;&gt;"Buy",$D843&lt;&gt;"Sell",$D843&lt;&gt;"Fee",$D843&lt;&gt;"Reward",$D843&lt;&gt;"Transfer"),"Unknown type",IF(SUM($E843)&lt;=0,"Missing quantity",IF(COUNTIF('Portfolio'!$A$9:$A$58,$C843)=0,"Coin missing from the Portfolio tab",IF(AND($D843="Sell",SUM($E843)&gt;SUM($H843)+0.000000000001),"Sale larger than holdings",IF(AND($D843="Fee",SUM($E843)&gt;SUM($H843)+0.000000000001),"Fee larger than holdings",IF(AND(OR($D843="Buy",$D843="Sell"),SUM($F843)&lt;=0),"Missing amount",IF(AND(ISNUMBER($A843),SUM($A843)&lt;MAX($A$4:$A842)),"Date out of chronological order","OK")))))))))</f>
        <v/>
      </c>
    </row>
    <row r="844" spans="1:13" x14ac:dyDescent="0.25">
      <c r="A844" s="21"/>
      <c r="B844" s="13"/>
      <c r="C844" s="13"/>
      <c r="D844" s="13"/>
      <c r="E844" s="22"/>
      <c r="F844" s="14"/>
      <c r="G844" s="14"/>
      <c r="H844" s="16" t="str">
        <f>IF(OR($D844="",$C844=""),"",ROUND(SUMIFS($J$4:$J843,$C$4:$C843,$C844),10))</f>
        <v/>
      </c>
      <c r="I844" s="15" t="str">
        <f>IF(OR($D844="",$C844=""),"",ROUND(SUMIFS($K$4:$K843,$C$4:$C843,$C844),8))</f>
        <v/>
      </c>
      <c r="J844" s="16" t="str">
        <f>IF(OR($D844="",$C844=""),"",IF(OR($D844="Buy",$D844="Reward"),SUM($E844),IF(OR($D844="Sell",$D844="Fee"),-SUM($E844),0)))</f>
        <v/>
      </c>
      <c r="K844" s="17" t="str">
        <f>IF(OR($D844="",$C844=""),"",IF($D844="Sell",IF(SUM($H844)&gt;0,-SUM($I844)*IF(SUM($E844)&gt;SUM($H844),SUM($H844),SUM($E844))/SUM($H844),-SUM($I844)),IF(OR($D844="Buy",$D844="Reward"),SUM($F844)+SUM($G844),0)))</f>
        <v/>
      </c>
      <c r="L844" s="17" t="str">
        <f>IF(OR($C844="",$D844&lt;&gt;"Sell"),"",IF(SUM($H844)&gt;0,SUM($F844)-SUM($G844)-SUM($I844)*IF(SUM($E844)&gt;SUM($H844),SUM($H844),SUM($E844))/SUM($H844),""))</f>
        <v/>
      </c>
      <c r="M844" s="20" t="str">
        <f>IF($D844="","",IF($C844="","Missing coin",IF(AND($D844&lt;&gt;"Buy",$D844&lt;&gt;"Sell",$D844&lt;&gt;"Fee",$D844&lt;&gt;"Reward",$D844&lt;&gt;"Transfer"),"Unknown type",IF(SUM($E844)&lt;=0,"Missing quantity",IF(COUNTIF('Portfolio'!$A$9:$A$58,$C844)=0,"Coin missing from the Portfolio tab",IF(AND($D844="Sell",SUM($E844)&gt;SUM($H844)+0.000000000001),"Sale larger than holdings",IF(AND($D844="Fee",SUM($E844)&gt;SUM($H844)+0.000000000001),"Fee larger than holdings",IF(AND(OR($D844="Buy",$D844="Sell"),SUM($F844)&lt;=0),"Missing amount",IF(AND(ISNUMBER($A844),SUM($A844)&lt;MAX($A$4:$A843)),"Date out of chronological order","OK")))))))))</f>
        <v/>
      </c>
    </row>
    <row r="845" spans="1:13" x14ac:dyDescent="0.25">
      <c r="A845" s="21"/>
      <c r="B845" s="13"/>
      <c r="C845" s="13"/>
      <c r="D845" s="13"/>
      <c r="E845" s="22"/>
      <c r="F845" s="14"/>
      <c r="G845" s="14"/>
      <c r="H845" s="16" t="str">
        <f>IF(OR($D845="",$C845=""),"",ROUND(SUMIFS($J$4:$J844,$C$4:$C844,$C845),10))</f>
        <v/>
      </c>
      <c r="I845" s="15" t="str">
        <f>IF(OR($D845="",$C845=""),"",ROUND(SUMIFS($K$4:$K844,$C$4:$C844,$C845),8))</f>
        <v/>
      </c>
      <c r="J845" s="16" t="str">
        <f>IF(OR($D845="",$C845=""),"",IF(OR($D845="Buy",$D845="Reward"),SUM($E845),IF(OR($D845="Sell",$D845="Fee"),-SUM($E845),0)))</f>
        <v/>
      </c>
      <c r="K845" s="17" t="str">
        <f>IF(OR($D845="",$C845=""),"",IF($D845="Sell",IF(SUM($H845)&gt;0,-SUM($I845)*IF(SUM($E845)&gt;SUM($H845),SUM($H845),SUM($E845))/SUM($H845),-SUM($I845)),IF(OR($D845="Buy",$D845="Reward"),SUM($F845)+SUM($G845),0)))</f>
        <v/>
      </c>
      <c r="L845" s="17" t="str">
        <f>IF(OR($C845="",$D845&lt;&gt;"Sell"),"",IF(SUM($H845)&gt;0,SUM($F845)-SUM($G845)-SUM($I845)*IF(SUM($E845)&gt;SUM($H845),SUM($H845),SUM($E845))/SUM($H845),""))</f>
        <v/>
      </c>
      <c r="M845" s="20" t="str">
        <f>IF($D845="","",IF($C845="","Missing coin",IF(AND($D845&lt;&gt;"Buy",$D845&lt;&gt;"Sell",$D845&lt;&gt;"Fee",$D845&lt;&gt;"Reward",$D845&lt;&gt;"Transfer"),"Unknown type",IF(SUM($E845)&lt;=0,"Missing quantity",IF(COUNTIF('Portfolio'!$A$9:$A$58,$C845)=0,"Coin missing from the Portfolio tab",IF(AND($D845="Sell",SUM($E845)&gt;SUM($H845)+0.000000000001),"Sale larger than holdings",IF(AND($D845="Fee",SUM($E845)&gt;SUM($H845)+0.000000000001),"Fee larger than holdings",IF(AND(OR($D845="Buy",$D845="Sell"),SUM($F845)&lt;=0),"Missing amount",IF(AND(ISNUMBER($A845),SUM($A845)&lt;MAX($A$4:$A844)),"Date out of chronological order","OK")))))))))</f>
        <v/>
      </c>
    </row>
    <row r="846" spans="1:13" x14ac:dyDescent="0.25">
      <c r="A846" s="21"/>
      <c r="B846" s="13"/>
      <c r="C846" s="13"/>
      <c r="D846" s="13"/>
      <c r="E846" s="22"/>
      <c r="F846" s="14"/>
      <c r="G846" s="14"/>
      <c r="H846" s="16" t="str">
        <f>IF(OR($D846="",$C846=""),"",ROUND(SUMIFS($J$4:$J845,$C$4:$C845,$C846),10))</f>
        <v/>
      </c>
      <c r="I846" s="15" t="str">
        <f>IF(OR($D846="",$C846=""),"",ROUND(SUMIFS($K$4:$K845,$C$4:$C845,$C846),8))</f>
        <v/>
      </c>
      <c r="J846" s="16" t="str">
        <f>IF(OR($D846="",$C846=""),"",IF(OR($D846="Buy",$D846="Reward"),SUM($E846),IF(OR($D846="Sell",$D846="Fee"),-SUM($E846),0)))</f>
        <v/>
      </c>
      <c r="K846" s="17" t="str">
        <f>IF(OR($D846="",$C846=""),"",IF($D846="Sell",IF(SUM($H846)&gt;0,-SUM($I846)*IF(SUM($E846)&gt;SUM($H846),SUM($H846),SUM($E846))/SUM($H846),-SUM($I846)),IF(OR($D846="Buy",$D846="Reward"),SUM($F846)+SUM($G846),0)))</f>
        <v/>
      </c>
      <c r="L846" s="17" t="str">
        <f>IF(OR($C846="",$D846&lt;&gt;"Sell"),"",IF(SUM($H846)&gt;0,SUM($F846)-SUM($G846)-SUM($I846)*IF(SUM($E846)&gt;SUM($H846),SUM($H846),SUM($E846))/SUM($H846),""))</f>
        <v/>
      </c>
      <c r="M846" s="20" t="str">
        <f>IF($D846="","",IF($C846="","Missing coin",IF(AND($D846&lt;&gt;"Buy",$D846&lt;&gt;"Sell",$D846&lt;&gt;"Fee",$D846&lt;&gt;"Reward",$D846&lt;&gt;"Transfer"),"Unknown type",IF(SUM($E846)&lt;=0,"Missing quantity",IF(COUNTIF('Portfolio'!$A$9:$A$58,$C846)=0,"Coin missing from the Portfolio tab",IF(AND($D846="Sell",SUM($E846)&gt;SUM($H846)+0.000000000001),"Sale larger than holdings",IF(AND($D846="Fee",SUM($E846)&gt;SUM($H846)+0.000000000001),"Fee larger than holdings",IF(AND(OR($D846="Buy",$D846="Sell"),SUM($F846)&lt;=0),"Missing amount",IF(AND(ISNUMBER($A846),SUM($A846)&lt;MAX($A$4:$A845)),"Date out of chronological order","OK")))))))))</f>
        <v/>
      </c>
    </row>
    <row r="847" spans="1:13" x14ac:dyDescent="0.25">
      <c r="A847" s="21"/>
      <c r="B847" s="13"/>
      <c r="C847" s="13"/>
      <c r="D847" s="13"/>
      <c r="E847" s="22"/>
      <c r="F847" s="14"/>
      <c r="G847" s="14"/>
      <c r="H847" s="16" t="str">
        <f>IF(OR($D847="",$C847=""),"",ROUND(SUMIFS($J$4:$J846,$C$4:$C846,$C847),10))</f>
        <v/>
      </c>
      <c r="I847" s="15" t="str">
        <f>IF(OR($D847="",$C847=""),"",ROUND(SUMIFS($K$4:$K846,$C$4:$C846,$C847),8))</f>
        <v/>
      </c>
      <c r="J847" s="16" t="str">
        <f>IF(OR($D847="",$C847=""),"",IF(OR($D847="Buy",$D847="Reward"),SUM($E847),IF(OR($D847="Sell",$D847="Fee"),-SUM($E847),0)))</f>
        <v/>
      </c>
      <c r="K847" s="17" t="str">
        <f>IF(OR($D847="",$C847=""),"",IF($D847="Sell",IF(SUM($H847)&gt;0,-SUM($I847)*IF(SUM($E847)&gt;SUM($H847),SUM($H847),SUM($E847))/SUM($H847),-SUM($I847)),IF(OR($D847="Buy",$D847="Reward"),SUM($F847)+SUM($G847),0)))</f>
        <v/>
      </c>
      <c r="L847" s="17" t="str">
        <f>IF(OR($C847="",$D847&lt;&gt;"Sell"),"",IF(SUM($H847)&gt;0,SUM($F847)-SUM($G847)-SUM($I847)*IF(SUM($E847)&gt;SUM($H847),SUM($H847),SUM($E847))/SUM($H847),""))</f>
        <v/>
      </c>
      <c r="M847" s="20" t="str">
        <f>IF($D847="","",IF($C847="","Missing coin",IF(AND($D847&lt;&gt;"Buy",$D847&lt;&gt;"Sell",$D847&lt;&gt;"Fee",$D847&lt;&gt;"Reward",$D847&lt;&gt;"Transfer"),"Unknown type",IF(SUM($E847)&lt;=0,"Missing quantity",IF(COUNTIF('Portfolio'!$A$9:$A$58,$C847)=0,"Coin missing from the Portfolio tab",IF(AND($D847="Sell",SUM($E847)&gt;SUM($H847)+0.000000000001),"Sale larger than holdings",IF(AND($D847="Fee",SUM($E847)&gt;SUM($H847)+0.000000000001),"Fee larger than holdings",IF(AND(OR($D847="Buy",$D847="Sell"),SUM($F847)&lt;=0),"Missing amount",IF(AND(ISNUMBER($A847),SUM($A847)&lt;MAX($A$4:$A846)),"Date out of chronological order","OK")))))))))</f>
        <v/>
      </c>
    </row>
    <row r="848" spans="1:13" x14ac:dyDescent="0.25">
      <c r="A848" s="21"/>
      <c r="B848" s="13"/>
      <c r="C848" s="13"/>
      <c r="D848" s="13"/>
      <c r="E848" s="22"/>
      <c r="F848" s="14"/>
      <c r="G848" s="14"/>
      <c r="H848" s="16" t="str">
        <f>IF(OR($D848="",$C848=""),"",ROUND(SUMIFS($J$4:$J847,$C$4:$C847,$C848),10))</f>
        <v/>
      </c>
      <c r="I848" s="15" t="str">
        <f>IF(OR($D848="",$C848=""),"",ROUND(SUMIFS($K$4:$K847,$C$4:$C847,$C848),8))</f>
        <v/>
      </c>
      <c r="J848" s="16" t="str">
        <f>IF(OR($D848="",$C848=""),"",IF(OR($D848="Buy",$D848="Reward"),SUM($E848),IF(OR($D848="Sell",$D848="Fee"),-SUM($E848),0)))</f>
        <v/>
      </c>
      <c r="K848" s="17" t="str">
        <f>IF(OR($D848="",$C848=""),"",IF($D848="Sell",IF(SUM($H848)&gt;0,-SUM($I848)*IF(SUM($E848)&gt;SUM($H848),SUM($H848),SUM($E848))/SUM($H848),-SUM($I848)),IF(OR($D848="Buy",$D848="Reward"),SUM($F848)+SUM($G848),0)))</f>
        <v/>
      </c>
      <c r="L848" s="17" t="str">
        <f>IF(OR($C848="",$D848&lt;&gt;"Sell"),"",IF(SUM($H848)&gt;0,SUM($F848)-SUM($G848)-SUM($I848)*IF(SUM($E848)&gt;SUM($H848),SUM($H848),SUM($E848))/SUM($H848),""))</f>
        <v/>
      </c>
      <c r="M848" s="20" t="str">
        <f>IF($D848="","",IF($C848="","Missing coin",IF(AND($D848&lt;&gt;"Buy",$D848&lt;&gt;"Sell",$D848&lt;&gt;"Fee",$D848&lt;&gt;"Reward",$D848&lt;&gt;"Transfer"),"Unknown type",IF(SUM($E848)&lt;=0,"Missing quantity",IF(COUNTIF('Portfolio'!$A$9:$A$58,$C848)=0,"Coin missing from the Portfolio tab",IF(AND($D848="Sell",SUM($E848)&gt;SUM($H848)+0.000000000001),"Sale larger than holdings",IF(AND($D848="Fee",SUM($E848)&gt;SUM($H848)+0.000000000001),"Fee larger than holdings",IF(AND(OR($D848="Buy",$D848="Sell"),SUM($F848)&lt;=0),"Missing amount",IF(AND(ISNUMBER($A848),SUM($A848)&lt;MAX($A$4:$A847)),"Date out of chronological order","OK")))))))))</f>
        <v/>
      </c>
    </row>
    <row r="849" spans="1:13" x14ac:dyDescent="0.25">
      <c r="A849" s="21"/>
      <c r="B849" s="13"/>
      <c r="C849" s="13"/>
      <c r="D849" s="13"/>
      <c r="E849" s="22"/>
      <c r="F849" s="14"/>
      <c r="G849" s="14"/>
      <c r="H849" s="16" t="str">
        <f>IF(OR($D849="",$C849=""),"",ROUND(SUMIFS($J$4:$J848,$C$4:$C848,$C849),10))</f>
        <v/>
      </c>
      <c r="I849" s="15" t="str">
        <f>IF(OR($D849="",$C849=""),"",ROUND(SUMIFS($K$4:$K848,$C$4:$C848,$C849),8))</f>
        <v/>
      </c>
      <c r="J849" s="16" t="str">
        <f>IF(OR($D849="",$C849=""),"",IF(OR($D849="Buy",$D849="Reward"),SUM($E849),IF(OR($D849="Sell",$D849="Fee"),-SUM($E849),0)))</f>
        <v/>
      </c>
      <c r="K849" s="17" t="str">
        <f>IF(OR($D849="",$C849=""),"",IF($D849="Sell",IF(SUM($H849)&gt;0,-SUM($I849)*IF(SUM($E849)&gt;SUM($H849),SUM($H849),SUM($E849))/SUM($H849),-SUM($I849)),IF(OR($D849="Buy",$D849="Reward"),SUM($F849)+SUM($G849),0)))</f>
        <v/>
      </c>
      <c r="L849" s="17" t="str">
        <f>IF(OR($C849="",$D849&lt;&gt;"Sell"),"",IF(SUM($H849)&gt;0,SUM($F849)-SUM($G849)-SUM($I849)*IF(SUM($E849)&gt;SUM($H849),SUM($H849),SUM($E849))/SUM($H849),""))</f>
        <v/>
      </c>
      <c r="M849" s="20" t="str">
        <f>IF($D849="","",IF($C849="","Missing coin",IF(AND($D849&lt;&gt;"Buy",$D849&lt;&gt;"Sell",$D849&lt;&gt;"Fee",$D849&lt;&gt;"Reward",$D849&lt;&gt;"Transfer"),"Unknown type",IF(SUM($E849)&lt;=0,"Missing quantity",IF(COUNTIF('Portfolio'!$A$9:$A$58,$C849)=0,"Coin missing from the Portfolio tab",IF(AND($D849="Sell",SUM($E849)&gt;SUM($H849)+0.000000000001),"Sale larger than holdings",IF(AND($D849="Fee",SUM($E849)&gt;SUM($H849)+0.000000000001),"Fee larger than holdings",IF(AND(OR($D849="Buy",$D849="Sell"),SUM($F849)&lt;=0),"Missing amount",IF(AND(ISNUMBER($A849),SUM($A849)&lt;MAX($A$4:$A848)),"Date out of chronological order","OK")))))))))</f>
        <v/>
      </c>
    </row>
    <row r="850" spans="1:13" x14ac:dyDescent="0.25">
      <c r="A850" s="21"/>
      <c r="B850" s="13"/>
      <c r="C850" s="13"/>
      <c r="D850" s="13"/>
      <c r="E850" s="22"/>
      <c r="F850" s="14"/>
      <c r="G850" s="14"/>
      <c r="H850" s="16" t="str">
        <f>IF(OR($D850="",$C850=""),"",ROUND(SUMIFS($J$4:$J849,$C$4:$C849,$C850),10))</f>
        <v/>
      </c>
      <c r="I850" s="15" t="str">
        <f>IF(OR($D850="",$C850=""),"",ROUND(SUMIFS($K$4:$K849,$C$4:$C849,$C850),8))</f>
        <v/>
      </c>
      <c r="J850" s="16" t="str">
        <f>IF(OR($D850="",$C850=""),"",IF(OR($D850="Buy",$D850="Reward"),SUM($E850),IF(OR($D850="Sell",$D850="Fee"),-SUM($E850),0)))</f>
        <v/>
      </c>
      <c r="K850" s="17" t="str">
        <f>IF(OR($D850="",$C850=""),"",IF($D850="Sell",IF(SUM($H850)&gt;0,-SUM($I850)*IF(SUM($E850)&gt;SUM($H850),SUM($H850),SUM($E850))/SUM($H850),-SUM($I850)),IF(OR($D850="Buy",$D850="Reward"),SUM($F850)+SUM($G850),0)))</f>
        <v/>
      </c>
      <c r="L850" s="17" t="str">
        <f>IF(OR($C850="",$D850&lt;&gt;"Sell"),"",IF(SUM($H850)&gt;0,SUM($F850)-SUM($G850)-SUM($I850)*IF(SUM($E850)&gt;SUM($H850),SUM($H850),SUM($E850))/SUM($H850),""))</f>
        <v/>
      </c>
      <c r="M850" s="20" t="str">
        <f>IF($D850="","",IF($C850="","Missing coin",IF(AND($D850&lt;&gt;"Buy",$D850&lt;&gt;"Sell",$D850&lt;&gt;"Fee",$D850&lt;&gt;"Reward",$D850&lt;&gt;"Transfer"),"Unknown type",IF(SUM($E850)&lt;=0,"Missing quantity",IF(COUNTIF('Portfolio'!$A$9:$A$58,$C850)=0,"Coin missing from the Portfolio tab",IF(AND($D850="Sell",SUM($E850)&gt;SUM($H850)+0.000000000001),"Sale larger than holdings",IF(AND($D850="Fee",SUM($E850)&gt;SUM($H850)+0.000000000001),"Fee larger than holdings",IF(AND(OR($D850="Buy",$D850="Sell"),SUM($F850)&lt;=0),"Missing amount",IF(AND(ISNUMBER($A850),SUM($A850)&lt;MAX($A$4:$A849)),"Date out of chronological order","OK")))))))))</f>
        <v/>
      </c>
    </row>
    <row r="851" spans="1:13" x14ac:dyDescent="0.25">
      <c r="A851" s="21"/>
      <c r="B851" s="13"/>
      <c r="C851" s="13"/>
      <c r="D851" s="13"/>
      <c r="E851" s="22"/>
      <c r="F851" s="14"/>
      <c r="G851" s="14"/>
      <c r="H851" s="16" t="str">
        <f>IF(OR($D851="",$C851=""),"",ROUND(SUMIFS($J$4:$J850,$C$4:$C850,$C851),10))</f>
        <v/>
      </c>
      <c r="I851" s="15" t="str">
        <f>IF(OR($D851="",$C851=""),"",ROUND(SUMIFS($K$4:$K850,$C$4:$C850,$C851),8))</f>
        <v/>
      </c>
      <c r="J851" s="16" t="str">
        <f>IF(OR($D851="",$C851=""),"",IF(OR($D851="Buy",$D851="Reward"),SUM($E851),IF(OR($D851="Sell",$D851="Fee"),-SUM($E851),0)))</f>
        <v/>
      </c>
      <c r="K851" s="17" t="str">
        <f>IF(OR($D851="",$C851=""),"",IF($D851="Sell",IF(SUM($H851)&gt;0,-SUM($I851)*IF(SUM($E851)&gt;SUM($H851),SUM($H851),SUM($E851))/SUM($H851),-SUM($I851)),IF(OR($D851="Buy",$D851="Reward"),SUM($F851)+SUM($G851),0)))</f>
        <v/>
      </c>
      <c r="L851" s="17" t="str">
        <f>IF(OR($C851="",$D851&lt;&gt;"Sell"),"",IF(SUM($H851)&gt;0,SUM($F851)-SUM($G851)-SUM($I851)*IF(SUM($E851)&gt;SUM($H851),SUM($H851),SUM($E851))/SUM($H851),""))</f>
        <v/>
      </c>
      <c r="M851" s="20" t="str">
        <f>IF($D851="","",IF($C851="","Missing coin",IF(AND($D851&lt;&gt;"Buy",$D851&lt;&gt;"Sell",$D851&lt;&gt;"Fee",$D851&lt;&gt;"Reward",$D851&lt;&gt;"Transfer"),"Unknown type",IF(SUM($E851)&lt;=0,"Missing quantity",IF(COUNTIF('Portfolio'!$A$9:$A$58,$C851)=0,"Coin missing from the Portfolio tab",IF(AND($D851="Sell",SUM($E851)&gt;SUM($H851)+0.000000000001),"Sale larger than holdings",IF(AND($D851="Fee",SUM($E851)&gt;SUM($H851)+0.000000000001),"Fee larger than holdings",IF(AND(OR($D851="Buy",$D851="Sell"),SUM($F851)&lt;=0),"Missing amount",IF(AND(ISNUMBER($A851),SUM($A851)&lt;MAX($A$4:$A850)),"Date out of chronological order","OK")))))))))</f>
        <v/>
      </c>
    </row>
    <row r="852" spans="1:13" x14ac:dyDescent="0.25">
      <c r="A852" s="21"/>
      <c r="B852" s="13"/>
      <c r="C852" s="13"/>
      <c r="D852" s="13"/>
      <c r="E852" s="22"/>
      <c r="F852" s="14"/>
      <c r="G852" s="14"/>
      <c r="H852" s="16" t="str">
        <f>IF(OR($D852="",$C852=""),"",ROUND(SUMIFS($J$4:$J851,$C$4:$C851,$C852),10))</f>
        <v/>
      </c>
      <c r="I852" s="15" t="str">
        <f>IF(OR($D852="",$C852=""),"",ROUND(SUMIFS($K$4:$K851,$C$4:$C851,$C852),8))</f>
        <v/>
      </c>
      <c r="J852" s="16" t="str">
        <f>IF(OR($D852="",$C852=""),"",IF(OR($D852="Buy",$D852="Reward"),SUM($E852),IF(OR($D852="Sell",$D852="Fee"),-SUM($E852),0)))</f>
        <v/>
      </c>
      <c r="K852" s="17" t="str">
        <f>IF(OR($D852="",$C852=""),"",IF($D852="Sell",IF(SUM($H852)&gt;0,-SUM($I852)*IF(SUM($E852)&gt;SUM($H852),SUM($H852),SUM($E852))/SUM($H852),-SUM($I852)),IF(OR($D852="Buy",$D852="Reward"),SUM($F852)+SUM($G852),0)))</f>
        <v/>
      </c>
      <c r="L852" s="17" t="str">
        <f>IF(OR($C852="",$D852&lt;&gt;"Sell"),"",IF(SUM($H852)&gt;0,SUM($F852)-SUM($G852)-SUM($I852)*IF(SUM($E852)&gt;SUM($H852),SUM($H852),SUM($E852))/SUM($H852),""))</f>
        <v/>
      </c>
      <c r="M852" s="20" t="str">
        <f>IF($D852="","",IF($C852="","Missing coin",IF(AND($D852&lt;&gt;"Buy",$D852&lt;&gt;"Sell",$D852&lt;&gt;"Fee",$D852&lt;&gt;"Reward",$D852&lt;&gt;"Transfer"),"Unknown type",IF(SUM($E852)&lt;=0,"Missing quantity",IF(COUNTIF('Portfolio'!$A$9:$A$58,$C852)=0,"Coin missing from the Portfolio tab",IF(AND($D852="Sell",SUM($E852)&gt;SUM($H852)+0.000000000001),"Sale larger than holdings",IF(AND($D852="Fee",SUM($E852)&gt;SUM($H852)+0.000000000001),"Fee larger than holdings",IF(AND(OR($D852="Buy",$D852="Sell"),SUM($F852)&lt;=0),"Missing amount",IF(AND(ISNUMBER($A852),SUM($A852)&lt;MAX($A$4:$A851)),"Date out of chronological order","OK")))))))))</f>
        <v/>
      </c>
    </row>
    <row r="853" spans="1:13" x14ac:dyDescent="0.25">
      <c r="A853" s="21"/>
      <c r="B853" s="13"/>
      <c r="C853" s="13"/>
      <c r="D853" s="13"/>
      <c r="E853" s="22"/>
      <c r="F853" s="14"/>
      <c r="G853" s="14"/>
      <c r="H853" s="16" t="str">
        <f>IF(OR($D853="",$C853=""),"",ROUND(SUMIFS($J$4:$J852,$C$4:$C852,$C853),10))</f>
        <v/>
      </c>
      <c r="I853" s="15" t="str">
        <f>IF(OR($D853="",$C853=""),"",ROUND(SUMIFS($K$4:$K852,$C$4:$C852,$C853),8))</f>
        <v/>
      </c>
      <c r="J853" s="16" t="str">
        <f>IF(OR($D853="",$C853=""),"",IF(OR($D853="Buy",$D853="Reward"),SUM($E853),IF(OR($D853="Sell",$D853="Fee"),-SUM($E853),0)))</f>
        <v/>
      </c>
      <c r="K853" s="17" t="str">
        <f>IF(OR($D853="",$C853=""),"",IF($D853="Sell",IF(SUM($H853)&gt;0,-SUM($I853)*IF(SUM($E853)&gt;SUM($H853),SUM($H853),SUM($E853))/SUM($H853),-SUM($I853)),IF(OR($D853="Buy",$D853="Reward"),SUM($F853)+SUM($G853),0)))</f>
        <v/>
      </c>
      <c r="L853" s="17" t="str">
        <f>IF(OR($C853="",$D853&lt;&gt;"Sell"),"",IF(SUM($H853)&gt;0,SUM($F853)-SUM($G853)-SUM($I853)*IF(SUM($E853)&gt;SUM($H853),SUM($H853),SUM($E853))/SUM($H853),""))</f>
        <v/>
      </c>
      <c r="M853" s="20" t="str">
        <f>IF($D853="","",IF($C853="","Missing coin",IF(AND($D853&lt;&gt;"Buy",$D853&lt;&gt;"Sell",$D853&lt;&gt;"Fee",$D853&lt;&gt;"Reward",$D853&lt;&gt;"Transfer"),"Unknown type",IF(SUM($E853)&lt;=0,"Missing quantity",IF(COUNTIF('Portfolio'!$A$9:$A$58,$C853)=0,"Coin missing from the Portfolio tab",IF(AND($D853="Sell",SUM($E853)&gt;SUM($H853)+0.000000000001),"Sale larger than holdings",IF(AND($D853="Fee",SUM($E853)&gt;SUM($H853)+0.000000000001),"Fee larger than holdings",IF(AND(OR($D853="Buy",$D853="Sell"),SUM($F853)&lt;=0),"Missing amount",IF(AND(ISNUMBER($A853),SUM($A853)&lt;MAX($A$4:$A852)),"Date out of chronological order","OK")))))))))</f>
        <v/>
      </c>
    </row>
    <row r="854" spans="1:13" x14ac:dyDescent="0.25">
      <c r="A854" s="21"/>
      <c r="B854" s="13"/>
      <c r="C854" s="13"/>
      <c r="D854" s="13"/>
      <c r="E854" s="22"/>
      <c r="F854" s="14"/>
      <c r="G854" s="14"/>
      <c r="H854" s="16" t="str">
        <f>IF(OR($D854="",$C854=""),"",ROUND(SUMIFS($J$4:$J853,$C$4:$C853,$C854),10))</f>
        <v/>
      </c>
      <c r="I854" s="15" t="str">
        <f>IF(OR($D854="",$C854=""),"",ROUND(SUMIFS($K$4:$K853,$C$4:$C853,$C854),8))</f>
        <v/>
      </c>
      <c r="J854" s="16" t="str">
        <f>IF(OR($D854="",$C854=""),"",IF(OR($D854="Buy",$D854="Reward"),SUM($E854),IF(OR($D854="Sell",$D854="Fee"),-SUM($E854),0)))</f>
        <v/>
      </c>
      <c r="K854" s="17" t="str">
        <f>IF(OR($D854="",$C854=""),"",IF($D854="Sell",IF(SUM($H854)&gt;0,-SUM($I854)*IF(SUM($E854)&gt;SUM($H854),SUM($H854),SUM($E854))/SUM($H854),-SUM($I854)),IF(OR($D854="Buy",$D854="Reward"),SUM($F854)+SUM($G854),0)))</f>
        <v/>
      </c>
      <c r="L854" s="17" t="str">
        <f>IF(OR($C854="",$D854&lt;&gt;"Sell"),"",IF(SUM($H854)&gt;0,SUM($F854)-SUM($G854)-SUM($I854)*IF(SUM($E854)&gt;SUM($H854),SUM($H854),SUM($E854))/SUM($H854),""))</f>
        <v/>
      </c>
      <c r="M854" s="20" t="str">
        <f>IF($D854="","",IF($C854="","Missing coin",IF(AND($D854&lt;&gt;"Buy",$D854&lt;&gt;"Sell",$D854&lt;&gt;"Fee",$D854&lt;&gt;"Reward",$D854&lt;&gt;"Transfer"),"Unknown type",IF(SUM($E854)&lt;=0,"Missing quantity",IF(COUNTIF('Portfolio'!$A$9:$A$58,$C854)=0,"Coin missing from the Portfolio tab",IF(AND($D854="Sell",SUM($E854)&gt;SUM($H854)+0.000000000001),"Sale larger than holdings",IF(AND($D854="Fee",SUM($E854)&gt;SUM($H854)+0.000000000001),"Fee larger than holdings",IF(AND(OR($D854="Buy",$D854="Sell"),SUM($F854)&lt;=0),"Missing amount",IF(AND(ISNUMBER($A854),SUM($A854)&lt;MAX($A$4:$A853)),"Date out of chronological order","OK")))))))))</f>
        <v/>
      </c>
    </row>
    <row r="855" spans="1:13" x14ac:dyDescent="0.25">
      <c r="A855" s="21"/>
      <c r="B855" s="13"/>
      <c r="C855" s="13"/>
      <c r="D855" s="13"/>
      <c r="E855" s="22"/>
      <c r="F855" s="14"/>
      <c r="G855" s="14"/>
      <c r="H855" s="16" t="str">
        <f>IF(OR($D855="",$C855=""),"",ROUND(SUMIFS($J$4:$J854,$C$4:$C854,$C855),10))</f>
        <v/>
      </c>
      <c r="I855" s="15" t="str">
        <f>IF(OR($D855="",$C855=""),"",ROUND(SUMIFS($K$4:$K854,$C$4:$C854,$C855),8))</f>
        <v/>
      </c>
      <c r="J855" s="16" t="str">
        <f>IF(OR($D855="",$C855=""),"",IF(OR($D855="Buy",$D855="Reward"),SUM($E855),IF(OR($D855="Sell",$D855="Fee"),-SUM($E855),0)))</f>
        <v/>
      </c>
      <c r="K855" s="17" t="str">
        <f>IF(OR($D855="",$C855=""),"",IF($D855="Sell",IF(SUM($H855)&gt;0,-SUM($I855)*IF(SUM($E855)&gt;SUM($H855),SUM($H855),SUM($E855))/SUM($H855),-SUM($I855)),IF(OR($D855="Buy",$D855="Reward"),SUM($F855)+SUM($G855),0)))</f>
        <v/>
      </c>
      <c r="L855" s="17" t="str">
        <f>IF(OR($C855="",$D855&lt;&gt;"Sell"),"",IF(SUM($H855)&gt;0,SUM($F855)-SUM($G855)-SUM($I855)*IF(SUM($E855)&gt;SUM($H855),SUM($H855),SUM($E855))/SUM($H855),""))</f>
        <v/>
      </c>
      <c r="M855" s="20" t="str">
        <f>IF($D855="","",IF($C855="","Missing coin",IF(AND($D855&lt;&gt;"Buy",$D855&lt;&gt;"Sell",$D855&lt;&gt;"Fee",$D855&lt;&gt;"Reward",$D855&lt;&gt;"Transfer"),"Unknown type",IF(SUM($E855)&lt;=0,"Missing quantity",IF(COUNTIF('Portfolio'!$A$9:$A$58,$C855)=0,"Coin missing from the Portfolio tab",IF(AND($D855="Sell",SUM($E855)&gt;SUM($H855)+0.000000000001),"Sale larger than holdings",IF(AND($D855="Fee",SUM($E855)&gt;SUM($H855)+0.000000000001),"Fee larger than holdings",IF(AND(OR($D855="Buy",$D855="Sell"),SUM($F855)&lt;=0),"Missing amount",IF(AND(ISNUMBER($A855),SUM($A855)&lt;MAX($A$4:$A854)),"Date out of chronological order","OK")))))))))</f>
        <v/>
      </c>
    </row>
    <row r="856" spans="1:13" x14ac:dyDescent="0.25">
      <c r="A856" s="21"/>
      <c r="B856" s="13"/>
      <c r="C856" s="13"/>
      <c r="D856" s="13"/>
      <c r="E856" s="22"/>
      <c r="F856" s="14"/>
      <c r="G856" s="14"/>
      <c r="H856" s="16" t="str">
        <f>IF(OR($D856="",$C856=""),"",ROUND(SUMIFS($J$4:$J855,$C$4:$C855,$C856),10))</f>
        <v/>
      </c>
      <c r="I856" s="15" t="str">
        <f>IF(OR($D856="",$C856=""),"",ROUND(SUMIFS($K$4:$K855,$C$4:$C855,$C856),8))</f>
        <v/>
      </c>
      <c r="J856" s="16" t="str">
        <f>IF(OR($D856="",$C856=""),"",IF(OR($D856="Buy",$D856="Reward"),SUM($E856),IF(OR($D856="Sell",$D856="Fee"),-SUM($E856),0)))</f>
        <v/>
      </c>
      <c r="K856" s="17" t="str">
        <f>IF(OR($D856="",$C856=""),"",IF($D856="Sell",IF(SUM($H856)&gt;0,-SUM($I856)*IF(SUM($E856)&gt;SUM($H856),SUM($H856),SUM($E856))/SUM($H856),-SUM($I856)),IF(OR($D856="Buy",$D856="Reward"),SUM($F856)+SUM($G856),0)))</f>
        <v/>
      </c>
      <c r="L856" s="17" t="str">
        <f>IF(OR($C856="",$D856&lt;&gt;"Sell"),"",IF(SUM($H856)&gt;0,SUM($F856)-SUM($G856)-SUM($I856)*IF(SUM($E856)&gt;SUM($H856),SUM($H856),SUM($E856))/SUM($H856),""))</f>
        <v/>
      </c>
      <c r="M856" s="20" t="str">
        <f>IF($D856="","",IF($C856="","Missing coin",IF(AND($D856&lt;&gt;"Buy",$D856&lt;&gt;"Sell",$D856&lt;&gt;"Fee",$D856&lt;&gt;"Reward",$D856&lt;&gt;"Transfer"),"Unknown type",IF(SUM($E856)&lt;=0,"Missing quantity",IF(COUNTIF('Portfolio'!$A$9:$A$58,$C856)=0,"Coin missing from the Portfolio tab",IF(AND($D856="Sell",SUM($E856)&gt;SUM($H856)+0.000000000001),"Sale larger than holdings",IF(AND($D856="Fee",SUM($E856)&gt;SUM($H856)+0.000000000001),"Fee larger than holdings",IF(AND(OR($D856="Buy",$D856="Sell"),SUM($F856)&lt;=0),"Missing amount",IF(AND(ISNUMBER($A856),SUM($A856)&lt;MAX($A$4:$A855)),"Date out of chronological order","OK")))))))))</f>
        <v/>
      </c>
    </row>
    <row r="857" spans="1:13" x14ac:dyDescent="0.25">
      <c r="A857" s="21"/>
      <c r="B857" s="13"/>
      <c r="C857" s="13"/>
      <c r="D857" s="13"/>
      <c r="E857" s="22"/>
      <c r="F857" s="14"/>
      <c r="G857" s="14"/>
      <c r="H857" s="16" t="str">
        <f>IF(OR($D857="",$C857=""),"",ROUND(SUMIFS($J$4:$J856,$C$4:$C856,$C857),10))</f>
        <v/>
      </c>
      <c r="I857" s="15" t="str">
        <f>IF(OR($D857="",$C857=""),"",ROUND(SUMIFS($K$4:$K856,$C$4:$C856,$C857),8))</f>
        <v/>
      </c>
      <c r="J857" s="16" t="str">
        <f>IF(OR($D857="",$C857=""),"",IF(OR($D857="Buy",$D857="Reward"),SUM($E857),IF(OR($D857="Sell",$D857="Fee"),-SUM($E857),0)))</f>
        <v/>
      </c>
      <c r="K857" s="17" t="str">
        <f>IF(OR($D857="",$C857=""),"",IF($D857="Sell",IF(SUM($H857)&gt;0,-SUM($I857)*IF(SUM($E857)&gt;SUM($H857),SUM($H857),SUM($E857))/SUM($H857),-SUM($I857)),IF(OR($D857="Buy",$D857="Reward"),SUM($F857)+SUM($G857),0)))</f>
        <v/>
      </c>
      <c r="L857" s="17" t="str">
        <f>IF(OR($C857="",$D857&lt;&gt;"Sell"),"",IF(SUM($H857)&gt;0,SUM($F857)-SUM($G857)-SUM($I857)*IF(SUM($E857)&gt;SUM($H857),SUM($H857),SUM($E857))/SUM($H857),""))</f>
        <v/>
      </c>
      <c r="M857" s="20" t="str">
        <f>IF($D857="","",IF($C857="","Missing coin",IF(AND($D857&lt;&gt;"Buy",$D857&lt;&gt;"Sell",$D857&lt;&gt;"Fee",$D857&lt;&gt;"Reward",$D857&lt;&gt;"Transfer"),"Unknown type",IF(SUM($E857)&lt;=0,"Missing quantity",IF(COUNTIF('Portfolio'!$A$9:$A$58,$C857)=0,"Coin missing from the Portfolio tab",IF(AND($D857="Sell",SUM($E857)&gt;SUM($H857)+0.000000000001),"Sale larger than holdings",IF(AND($D857="Fee",SUM($E857)&gt;SUM($H857)+0.000000000001),"Fee larger than holdings",IF(AND(OR($D857="Buy",$D857="Sell"),SUM($F857)&lt;=0),"Missing amount",IF(AND(ISNUMBER($A857),SUM($A857)&lt;MAX($A$4:$A856)),"Date out of chronological order","OK")))))))))</f>
        <v/>
      </c>
    </row>
    <row r="858" spans="1:13" x14ac:dyDescent="0.25">
      <c r="A858" s="21"/>
      <c r="B858" s="13"/>
      <c r="C858" s="13"/>
      <c r="D858" s="13"/>
      <c r="E858" s="22"/>
      <c r="F858" s="14"/>
      <c r="G858" s="14"/>
      <c r="H858" s="16" t="str">
        <f>IF(OR($D858="",$C858=""),"",ROUND(SUMIFS($J$4:$J857,$C$4:$C857,$C858),10))</f>
        <v/>
      </c>
      <c r="I858" s="15" t="str">
        <f>IF(OR($D858="",$C858=""),"",ROUND(SUMIFS($K$4:$K857,$C$4:$C857,$C858),8))</f>
        <v/>
      </c>
      <c r="J858" s="16" t="str">
        <f>IF(OR($D858="",$C858=""),"",IF(OR($D858="Buy",$D858="Reward"),SUM($E858),IF(OR($D858="Sell",$D858="Fee"),-SUM($E858),0)))</f>
        <v/>
      </c>
      <c r="K858" s="17" t="str">
        <f>IF(OR($D858="",$C858=""),"",IF($D858="Sell",IF(SUM($H858)&gt;0,-SUM($I858)*IF(SUM($E858)&gt;SUM($H858),SUM($H858),SUM($E858))/SUM($H858),-SUM($I858)),IF(OR($D858="Buy",$D858="Reward"),SUM($F858)+SUM($G858),0)))</f>
        <v/>
      </c>
      <c r="L858" s="17" t="str">
        <f>IF(OR($C858="",$D858&lt;&gt;"Sell"),"",IF(SUM($H858)&gt;0,SUM($F858)-SUM($G858)-SUM($I858)*IF(SUM($E858)&gt;SUM($H858),SUM($H858),SUM($E858))/SUM($H858),""))</f>
        <v/>
      </c>
      <c r="M858" s="20" t="str">
        <f>IF($D858="","",IF($C858="","Missing coin",IF(AND($D858&lt;&gt;"Buy",$D858&lt;&gt;"Sell",$D858&lt;&gt;"Fee",$D858&lt;&gt;"Reward",$D858&lt;&gt;"Transfer"),"Unknown type",IF(SUM($E858)&lt;=0,"Missing quantity",IF(COUNTIF('Portfolio'!$A$9:$A$58,$C858)=0,"Coin missing from the Portfolio tab",IF(AND($D858="Sell",SUM($E858)&gt;SUM($H858)+0.000000000001),"Sale larger than holdings",IF(AND($D858="Fee",SUM($E858)&gt;SUM($H858)+0.000000000001),"Fee larger than holdings",IF(AND(OR($D858="Buy",$D858="Sell"),SUM($F858)&lt;=0),"Missing amount",IF(AND(ISNUMBER($A858),SUM($A858)&lt;MAX($A$4:$A857)),"Date out of chronological order","OK")))))))))</f>
        <v/>
      </c>
    </row>
    <row r="859" spans="1:13" x14ac:dyDescent="0.25">
      <c r="A859" s="21"/>
      <c r="B859" s="13"/>
      <c r="C859" s="13"/>
      <c r="D859" s="13"/>
      <c r="E859" s="22"/>
      <c r="F859" s="14"/>
      <c r="G859" s="14"/>
      <c r="H859" s="16" t="str">
        <f>IF(OR($D859="",$C859=""),"",ROUND(SUMIFS($J$4:$J858,$C$4:$C858,$C859),10))</f>
        <v/>
      </c>
      <c r="I859" s="15" t="str">
        <f>IF(OR($D859="",$C859=""),"",ROUND(SUMIFS($K$4:$K858,$C$4:$C858,$C859),8))</f>
        <v/>
      </c>
      <c r="J859" s="16" t="str">
        <f>IF(OR($D859="",$C859=""),"",IF(OR($D859="Buy",$D859="Reward"),SUM($E859),IF(OR($D859="Sell",$D859="Fee"),-SUM($E859),0)))</f>
        <v/>
      </c>
      <c r="K859" s="17" t="str">
        <f>IF(OR($D859="",$C859=""),"",IF($D859="Sell",IF(SUM($H859)&gt;0,-SUM($I859)*IF(SUM($E859)&gt;SUM($H859),SUM($H859),SUM($E859))/SUM($H859),-SUM($I859)),IF(OR($D859="Buy",$D859="Reward"),SUM($F859)+SUM($G859),0)))</f>
        <v/>
      </c>
      <c r="L859" s="17" t="str">
        <f>IF(OR($C859="",$D859&lt;&gt;"Sell"),"",IF(SUM($H859)&gt;0,SUM($F859)-SUM($G859)-SUM($I859)*IF(SUM($E859)&gt;SUM($H859),SUM($H859),SUM($E859))/SUM($H859),""))</f>
        <v/>
      </c>
      <c r="M859" s="20" t="str">
        <f>IF($D859="","",IF($C859="","Missing coin",IF(AND($D859&lt;&gt;"Buy",$D859&lt;&gt;"Sell",$D859&lt;&gt;"Fee",$D859&lt;&gt;"Reward",$D859&lt;&gt;"Transfer"),"Unknown type",IF(SUM($E859)&lt;=0,"Missing quantity",IF(COUNTIF('Portfolio'!$A$9:$A$58,$C859)=0,"Coin missing from the Portfolio tab",IF(AND($D859="Sell",SUM($E859)&gt;SUM($H859)+0.000000000001),"Sale larger than holdings",IF(AND($D859="Fee",SUM($E859)&gt;SUM($H859)+0.000000000001),"Fee larger than holdings",IF(AND(OR($D859="Buy",$D859="Sell"),SUM($F859)&lt;=0),"Missing amount",IF(AND(ISNUMBER($A859),SUM($A859)&lt;MAX($A$4:$A858)),"Date out of chronological order","OK")))))))))</f>
        <v/>
      </c>
    </row>
    <row r="860" spans="1:13" x14ac:dyDescent="0.25">
      <c r="A860" s="21"/>
      <c r="B860" s="13"/>
      <c r="C860" s="13"/>
      <c r="D860" s="13"/>
      <c r="E860" s="22"/>
      <c r="F860" s="14"/>
      <c r="G860" s="14"/>
      <c r="H860" s="16" t="str">
        <f>IF(OR($D860="",$C860=""),"",ROUND(SUMIFS($J$4:$J859,$C$4:$C859,$C860),10))</f>
        <v/>
      </c>
      <c r="I860" s="15" t="str">
        <f>IF(OR($D860="",$C860=""),"",ROUND(SUMIFS($K$4:$K859,$C$4:$C859,$C860),8))</f>
        <v/>
      </c>
      <c r="J860" s="16" t="str">
        <f>IF(OR($D860="",$C860=""),"",IF(OR($D860="Buy",$D860="Reward"),SUM($E860),IF(OR($D860="Sell",$D860="Fee"),-SUM($E860),0)))</f>
        <v/>
      </c>
      <c r="K860" s="17" t="str">
        <f>IF(OR($D860="",$C860=""),"",IF($D860="Sell",IF(SUM($H860)&gt;0,-SUM($I860)*IF(SUM($E860)&gt;SUM($H860),SUM($H860),SUM($E860))/SUM($H860),-SUM($I860)),IF(OR($D860="Buy",$D860="Reward"),SUM($F860)+SUM($G860),0)))</f>
        <v/>
      </c>
      <c r="L860" s="17" t="str">
        <f>IF(OR($C860="",$D860&lt;&gt;"Sell"),"",IF(SUM($H860)&gt;0,SUM($F860)-SUM($G860)-SUM($I860)*IF(SUM($E860)&gt;SUM($H860),SUM($H860),SUM($E860))/SUM($H860),""))</f>
        <v/>
      </c>
      <c r="M860" s="20" t="str">
        <f>IF($D860="","",IF($C860="","Missing coin",IF(AND($D860&lt;&gt;"Buy",$D860&lt;&gt;"Sell",$D860&lt;&gt;"Fee",$D860&lt;&gt;"Reward",$D860&lt;&gt;"Transfer"),"Unknown type",IF(SUM($E860)&lt;=0,"Missing quantity",IF(COUNTIF('Portfolio'!$A$9:$A$58,$C860)=0,"Coin missing from the Portfolio tab",IF(AND($D860="Sell",SUM($E860)&gt;SUM($H860)+0.000000000001),"Sale larger than holdings",IF(AND($D860="Fee",SUM($E860)&gt;SUM($H860)+0.000000000001),"Fee larger than holdings",IF(AND(OR($D860="Buy",$D860="Sell"),SUM($F860)&lt;=0),"Missing amount",IF(AND(ISNUMBER($A860),SUM($A860)&lt;MAX($A$4:$A859)),"Date out of chronological order","OK")))))))))</f>
        <v/>
      </c>
    </row>
    <row r="861" spans="1:13" x14ac:dyDescent="0.25">
      <c r="A861" s="21"/>
      <c r="B861" s="13"/>
      <c r="C861" s="13"/>
      <c r="D861" s="13"/>
      <c r="E861" s="22"/>
      <c r="F861" s="14"/>
      <c r="G861" s="14"/>
      <c r="H861" s="16" t="str">
        <f>IF(OR($D861="",$C861=""),"",ROUND(SUMIFS($J$4:$J860,$C$4:$C860,$C861),10))</f>
        <v/>
      </c>
      <c r="I861" s="15" t="str">
        <f>IF(OR($D861="",$C861=""),"",ROUND(SUMIFS($K$4:$K860,$C$4:$C860,$C861),8))</f>
        <v/>
      </c>
      <c r="J861" s="16" t="str">
        <f>IF(OR($D861="",$C861=""),"",IF(OR($D861="Buy",$D861="Reward"),SUM($E861),IF(OR($D861="Sell",$D861="Fee"),-SUM($E861),0)))</f>
        <v/>
      </c>
      <c r="K861" s="17" t="str">
        <f>IF(OR($D861="",$C861=""),"",IF($D861="Sell",IF(SUM($H861)&gt;0,-SUM($I861)*IF(SUM($E861)&gt;SUM($H861),SUM($H861),SUM($E861))/SUM($H861),-SUM($I861)),IF(OR($D861="Buy",$D861="Reward"),SUM($F861)+SUM($G861),0)))</f>
        <v/>
      </c>
      <c r="L861" s="17" t="str">
        <f>IF(OR($C861="",$D861&lt;&gt;"Sell"),"",IF(SUM($H861)&gt;0,SUM($F861)-SUM($G861)-SUM($I861)*IF(SUM($E861)&gt;SUM($H861),SUM($H861),SUM($E861))/SUM($H861),""))</f>
        <v/>
      </c>
      <c r="M861" s="20" t="str">
        <f>IF($D861="","",IF($C861="","Missing coin",IF(AND($D861&lt;&gt;"Buy",$D861&lt;&gt;"Sell",$D861&lt;&gt;"Fee",$D861&lt;&gt;"Reward",$D861&lt;&gt;"Transfer"),"Unknown type",IF(SUM($E861)&lt;=0,"Missing quantity",IF(COUNTIF('Portfolio'!$A$9:$A$58,$C861)=0,"Coin missing from the Portfolio tab",IF(AND($D861="Sell",SUM($E861)&gt;SUM($H861)+0.000000000001),"Sale larger than holdings",IF(AND($D861="Fee",SUM($E861)&gt;SUM($H861)+0.000000000001),"Fee larger than holdings",IF(AND(OR($D861="Buy",$D861="Sell"),SUM($F861)&lt;=0),"Missing amount",IF(AND(ISNUMBER($A861),SUM($A861)&lt;MAX($A$4:$A860)),"Date out of chronological order","OK")))))))))</f>
        <v/>
      </c>
    </row>
    <row r="862" spans="1:13" x14ac:dyDescent="0.25">
      <c r="A862" s="21"/>
      <c r="B862" s="13"/>
      <c r="C862" s="13"/>
      <c r="D862" s="13"/>
      <c r="E862" s="22"/>
      <c r="F862" s="14"/>
      <c r="G862" s="14"/>
      <c r="H862" s="16" t="str">
        <f>IF(OR($D862="",$C862=""),"",ROUND(SUMIFS($J$4:$J861,$C$4:$C861,$C862),10))</f>
        <v/>
      </c>
      <c r="I862" s="15" t="str">
        <f>IF(OR($D862="",$C862=""),"",ROUND(SUMIFS($K$4:$K861,$C$4:$C861,$C862),8))</f>
        <v/>
      </c>
      <c r="J862" s="16" t="str">
        <f>IF(OR($D862="",$C862=""),"",IF(OR($D862="Buy",$D862="Reward"),SUM($E862),IF(OR($D862="Sell",$D862="Fee"),-SUM($E862),0)))</f>
        <v/>
      </c>
      <c r="K862" s="17" t="str">
        <f>IF(OR($D862="",$C862=""),"",IF($D862="Sell",IF(SUM($H862)&gt;0,-SUM($I862)*IF(SUM($E862)&gt;SUM($H862),SUM($H862),SUM($E862))/SUM($H862),-SUM($I862)),IF(OR($D862="Buy",$D862="Reward"),SUM($F862)+SUM($G862),0)))</f>
        <v/>
      </c>
      <c r="L862" s="17" t="str">
        <f>IF(OR($C862="",$D862&lt;&gt;"Sell"),"",IF(SUM($H862)&gt;0,SUM($F862)-SUM($G862)-SUM($I862)*IF(SUM($E862)&gt;SUM($H862),SUM($H862),SUM($E862))/SUM($H862),""))</f>
        <v/>
      </c>
      <c r="M862" s="20" t="str">
        <f>IF($D862="","",IF($C862="","Missing coin",IF(AND($D862&lt;&gt;"Buy",$D862&lt;&gt;"Sell",$D862&lt;&gt;"Fee",$D862&lt;&gt;"Reward",$D862&lt;&gt;"Transfer"),"Unknown type",IF(SUM($E862)&lt;=0,"Missing quantity",IF(COUNTIF('Portfolio'!$A$9:$A$58,$C862)=0,"Coin missing from the Portfolio tab",IF(AND($D862="Sell",SUM($E862)&gt;SUM($H862)+0.000000000001),"Sale larger than holdings",IF(AND($D862="Fee",SUM($E862)&gt;SUM($H862)+0.000000000001),"Fee larger than holdings",IF(AND(OR($D862="Buy",$D862="Sell"),SUM($F862)&lt;=0),"Missing amount",IF(AND(ISNUMBER($A862),SUM($A862)&lt;MAX($A$4:$A861)),"Date out of chronological order","OK")))))))))</f>
        <v/>
      </c>
    </row>
    <row r="863" spans="1:13" x14ac:dyDescent="0.25">
      <c r="A863" s="21"/>
      <c r="B863" s="13"/>
      <c r="C863" s="13"/>
      <c r="D863" s="13"/>
      <c r="E863" s="22"/>
      <c r="F863" s="14"/>
      <c r="G863" s="14"/>
      <c r="H863" s="16" t="str">
        <f>IF(OR($D863="",$C863=""),"",ROUND(SUMIFS($J$4:$J862,$C$4:$C862,$C863),10))</f>
        <v/>
      </c>
      <c r="I863" s="15" t="str">
        <f>IF(OR($D863="",$C863=""),"",ROUND(SUMIFS($K$4:$K862,$C$4:$C862,$C863),8))</f>
        <v/>
      </c>
      <c r="J863" s="16" t="str">
        <f>IF(OR($D863="",$C863=""),"",IF(OR($D863="Buy",$D863="Reward"),SUM($E863),IF(OR($D863="Sell",$D863="Fee"),-SUM($E863),0)))</f>
        <v/>
      </c>
      <c r="K863" s="17" t="str">
        <f>IF(OR($D863="",$C863=""),"",IF($D863="Sell",IF(SUM($H863)&gt;0,-SUM($I863)*IF(SUM($E863)&gt;SUM($H863),SUM($H863),SUM($E863))/SUM($H863),-SUM($I863)),IF(OR($D863="Buy",$D863="Reward"),SUM($F863)+SUM($G863),0)))</f>
        <v/>
      </c>
      <c r="L863" s="17" t="str">
        <f>IF(OR($C863="",$D863&lt;&gt;"Sell"),"",IF(SUM($H863)&gt;0,SUM($F863)-SUM($G863)-SUM($I863)*IF(SUM($E863)&gt;SUM($H863),SUM($H863),SUM($E863))/SUM($H863),""))</f>
        <v/>
      </c>
      <c r="M863" s="20" t="str">
        <f>IF($D863="","",IF($C863="","Missing coin",IF(AND($D863&lt;&gt;"Buy",$D863&lt;&gt;"Sell",$D863&lt;&gt;"Fee",$D863&lt;&gt;"Reward",$D863&lt;&gt;"Transfer"),"Unknown type",IF(SUM($E863)&lt;=0,"Missing quantity",IF(COUNTIF('Portfolio'!$A$9:$A$58,$C863)=0,"Coin missing from the Portfolio tab",IF(AND($D863="Sell",SUM($E863)&gt;SUM($H863)+0.000000000001),"Sale larger than holdings",IF(AND($D863="Fee",SUM($E863)&gt;SUM($H863)+0.000000000001),"Fee larger than holdings",IF(AND(OR($D863="Buy",$D863="Sell"),SUM($F863)&lt;=0),"Missing amount",IF(AND(ISNUMBER($A863),SUM($A863)&lt;MAX($A$4:$A862)),"Date out of chronological order","OK")))))))))</f>
        <v/>
      </c>
    </row>
    <row r="864" spans="1:13" x14ac:dyDescent="0.25">
      <c r="A864" s="21"/>
      <c r="B864" s="13"/>
      <c r="C864" s="13"/>
      <c r="D864" s="13"/>
      <c r="E864" s="22"/>
      <c r="F864" s="14"/>
      <c r="G864" s="14"/>
      <c r="H864" s="16" t="str">
        <f>IF(OR($D864="",$C864=""),"",ROUND(SUMIFS($J$4:$J863,$C$4:$C863,$C864),10))</f>
        <v/>
      </c>
      <c r="I864" s="15" t="str">
        <f>IF(OR($D864="",$C864=""),"",ROUND(SUMIFS($K$4:$K863,$C$4:$C863,$C864),8))</f>
        <v/>
      </c>
      <c r="J864" s="16" t="str">
        <f>IF(OR($D864="",$C864=""),"",IF(OR($D864="Buy",$D864="Reward"),SUM($E864),IF(OR($D864="Sell",$D864="Fee"),-SUM($E864),0)))</f>
        <v/>
      </c>
      <c r="K864" s="17" t="str">
        <f>IF(OR($D864="",$C864=""),"",IF($D864="Sell",IF(SUM($H864)&gt;0,-SUM($I864)*IF(SUM($E864)&gt;SUM($H864),SUM($H864),SUM($E864))/SUM($H864),-SUM($I864)),IF(OR($D864="Buy",$D864="Reward"),SUM($F864)+SUM($G864),0)))</f>
        <v/>
      </c>
      <c r="L864" s="17" t="str">
        <f>IF(OR($C864="",$D864&lt;&gt;"Sell"),"",IF(SUM($H864)&gt;0,SUM($F864)-SUM($G864)-SUM($I864)*IF(SUM($E864)&gt;SUM($H864),SUM($H864),SUM($E864))/SUM($H864),""))</f>
        <v/>
      </c>
      <c r="M864" s="20" t="str">
        <f>IF($D864="","",IF($C864="","Missing coin",IF(AND($D864&lt;&gt;"Buy",$D864&lt;&gt;"Sell",$D864&lt;&gt;"Fee",$D864&lt;&gt;"Reward",$D864&lt;&gt;"Transfer"),"Unknown type",IF(SUM($E864)&lt;=0,"Missing quantity",IF(COUNTIF('Portfolio'!$A$9:$A$58,$C864)=0,"Coin missing from the Portfolio tab",IF(AND($D864="Sell",SUM($E864)&gt;SUM($H864)+0.000000000001),"Sale larger than holdings",IF(AND($D864="Fee",SUM($E864)&gt;SUM($H864)+0.000000000001),"Fee larger than holdings",IF(AND(OR($D864="Buy",$D864="Sell"),SUM($F864)&lt;=0),"Missing amount",IF(AND(ISNUMBER($A864),SUM($A864)&lt;MAX($A$4:$A863)),"Date out of chronological order","OK")))))))))</f>
        <v/>
      </c>
    </row>
    <row r="865" spans="1:13" x14ac:dyDescent="0.25">
      <c r="A865" s="21"/>
      <c r="B865" s="13"/>
      <c r="C865" s="13"/>
      <c r="D865" s="13"/>
      <c r="E865" s="22"/>
      <c r="F865" s="14"/>
      <c r="G865" s="14"/>
      <c r="H865" s="16" t="str">
        <f>IF(OR($D865="",$C865=""),"",ROUND(SUMIFS($J$4:$J864,$C$4:$C864,$C865),10))</f>
        <v/>
      </c>
      <c r="I865" s="15" t="str">
        <f>IF(OR($D865="",$C865=""),"",ROUND(SUMIFS($K$4:$K864,$C$4:$C864,$C865),8))</f>
        <v/>
      </c>
      <c r="J865" s="16" t="str">
        <f>IF(OR($D865="",$C865=""),"",IF(OR($D865="Buy",$D865="Reward"),SUM($E865),IF(OR($D865="Sell",$D865="Fee"),-SUM($E865),0)))</f>
        <v/>
      </c>
      <c r="K865" s="17" t="str">
        <f>IF(OR($D865="",$C865=""),"",IF($D865="Sell",IF(SUM($H865)&gt;0,-SUM($I865)*IF(SUM($E865)&gt;SUM($H865),SUM($H865),SUM($E865))/SUM($H865),-SUM($I865)),IF(OR($D865="Buy",$D865="Reward"),SUM($F865)+SUM($G865),0)))</f>
        <v/>
      </c>
      <c r="L865" s="17" t="str">
        <f>IF(OR($C865="",$D865&lt;&gt;"Sell"),"",IF(SUM($H865)&gt;0,SUM($F865)-SUM($G865)-SUM($I865)*IF(SUM($E865)&gt;SUM($H865),SUM($H865),SUM($E865))/SUM($H865),""))</f>
        <v/>
      </c>
      <c r="M865" s="20" t="str">
        <f>IF($D865="","",IF($C865="","Missing coin",IF(AND($D865&lt;&gt;"Buy",$D865&lt;&gt;"Sell",$D865&lt;&gt;"Fee",$D865&lt;&gt;"Reward",$D865&lt;&gt;"Transfer"),"Unknown type",IF(SUM($E865)&lt;=0,"Missing quantity",IF(COUNTIF('Portfolio'!$A$9:$A$58,$C865)=0,"Coin missing from the Portfolio tab",IF(AND($D865="Sell",SUM($E865)&gt;SUM($H865)+0.000000000001),"Sale larger than holdings",IF(AND($D865="Fee",SUM($E865)&gt;SUM($H865)+0.000000000001),"Fee larger than holdings",IF(AND(OR($D865="Buy",$D865="Sell"),SUM($F865)&lt;=0),"Missing amount",IF(AND(ISNUMBER($A865),SUM($A865)&lt;MAX($A$4:$A864)),"Date out of chronological order","OK")))))))))</f>
        <v/>
      </c>
    </row>
    <row r="866" spans="1:13" x14ac:dyDescent="0.25">
      <c r="A866" s="21"/>
      <c r="B866" s="13"/>
      <c r="C866" s="13"/>
      <c r="D866" s="13"/>
      <c r="E866" s="22"/>
      <c r="F866" s="14"/>
      <c r="G866" s="14"/>
      <c r="H866" s="16" t="str">
        <f>IF(OR($D866="",$C866=""),"",ROUND(SUMIFS($J$4:$J865,$C$4:$C865,$C866),10))</f>
        <v/>
      </c>
      <c r="I866" s="15" t="str">
        <f>IF(OR($D866="",$C866=""),"",ROUND(SUMIFS($K$4:$K865,$C$4:$C865,$C866),8))</f>
        <v/>
      </c>
      <c r="J866" s="16" t="str">
        <f>IF(OR($D866="",$C866=""),"",IF(OR($D866="Buy",$D866="Reward"),SUM($E866),IF(OR($D866="Sell",$D866="Fee"),-SUM($E866),0)))</f>
        <v/>
      </c>
      <c r="K866" s="17" t="str">
        <f>IF(OR($D866="",$C866=""),"",IF($D866="Sell",IF(SUM($H866)&gt;0,-SUM($I866)*IF(SUM($E866)&gt;SUM($H866),SUM($H866),SUM($E866))/SUM($H866),-SUM($I866)),IF(OR($D866="Buy",$D866="Reward"),SUM($F866)+SUM($G866),0)))</f>
        <v/>
      </c>
      <c r="L866" s="17" t="str">
        <f>IF(OR($C866="",$D866&lt;&gt;"Sell"),"",IF(SUM($H866)&gt;0,SUM($F866)-SUM($G866)-SUM($I866)*IF(SUM($E866)&gt;SUM($H866),SUM($H866),SUM($E866))/SUM($H866),""))</f>
        <v/>
      </c>
      <c r="M866" s="20" t="str">
        <f>IF($D866="","",IF($C866="","Missing coin",IF(AND($D866&lt;&gt;"Buy",$D866&lt;&gt;"Sell",$D866&lt;&gt;"Fee",$D866&lt;&gt;"Reward",$D866&lt;&gt;"Transfer"),"Unknown type",IF(SUM($E866)&lt;=0,"Missing quantity",IF(COUNTIF('Portfolio'!$A$9:$A$58,$C866)=0,"Coin missing from the Portfolio tab",IF(AND($D866="Sell",SUM($E866)&gt;SUM($H866)+0.000000000001),"Sale larger than holdings",IF(AND($D866="Fee",SUM($E866)&gt;SUM($H866)+0.000000000001),"Fee larger than holdings",IF(AND(OR($D866="Buy",$D866="Sell"),SUM($F866)&lt;=0),"Missing amount",IF(AND(ISNUMBER($A866),SUM($A866)&lt;MAX($A$4:$A865)),"Date out of chronological order","OK")))))))))</f>
        <v/>
      </c>
    </row>
    <row r="867" spans="1:13" x14ac:dyDescent="0.25">
      <c r="A867" s="21"/>
      <c r="B867" s="13"/>
      <c r="C867" s="13"/>
      <c r="D867" s="13"/>
      <c r="E867" s="22"/>
      <c r="F867" s="14"/>
      <c r="G867" s="14"/>
      <c r="H867" s="16" t="str">
        <f>IF(OR($D867="",$C867=""),"",ROUND(SUMIFS($J$4:$J866,$C$4:$C866,$C867),10))</f>
        <v/>
      </c>
      <c r="I867" s="15" t="str">
        <f>IF(OR($D867="",$C867=""),"",ROUND(SUMIFS($K$4:$K866,$C$4:$C866,$C867),8))</f>
        <v/>
      </c>
      <c r="J867" s="16" t="str">
        <f>IF(OR($D867="",$C867=""),"",IF(OR($D867="Buy",$D867="Reward"),SUM($E867),IF(OR($D867="Sell",$D867="Fee"),-SUM($E867),0)))</f>
        <v/>
      </c>
      <c r="K867" s="17" t="str">
        <f>IF(OR($D867="",$C867=""),"",IF($D867="Sell",IF(SUM($H867)&gt;0,-SUM($I867)*IF(SUM($E867)&gt;SUM($H867),SUM($H867),SUM($E867))/SUM($H867),-SUM($I867)),IF(OR($D867="Buy",$D867="Reward"),SUM($F867)+SUM($G867),0)))</f>
        <v/>
      </c>
      <c r="L867" s="17" t="str">
        <f>IF(OR($C867="",$D867&lt;&gt;"Sell"),"",IF(SUM($H867)&gt;0,SUM($F867)-SUM($G867)-SUM($I867)*IF(SUM($E867)&gt;SUM($H867),SUM($H867),SUM($E867))/SUM($H867),""))</f>
        <v/>
      </c>
      <c r="M867" s="20" t="str">
        <f>IF($D867="","",IF($C867="","Missing coin",IF(AND($D867&lt;&gt;"Buy",$D867&lt;&gt;"Sell",$D867&lt;&gt;"Fee",$D867&lt;&gt;"Reward",$D867&lt;&gt;"Transfer"),"Unknown type",IF(SUM($E867)&lt;=0,"Missing quantity",IF(COUNTIF('Portfolio'!$A$9:$A$58,$C867)=0,"Coin missing from the Portfolio tab",IF(AND($D867="Sell",SUM($E867)&gt;SUM($H867)+0.000000000001),"Sale larger than holdings",IF(AND($D867="Fee",SUM($E867)&gt;SUM($H867)+0.000000000001),"Fee larger than holdings",IF(AND(OR($D867="Buy",$D867="Sell"),SUM($F867)&lt;=0),"Missing amount",IF(AND(ISNUMBER($A867),SUM($A867)&lt;MAX($A$4:$A866)),"Date out of chronological order","OK")))))))))</f>
        <v/>
      </c>
    </row>
    <row r="868" spans="1:13" x14ac:dyDescent="0.25">
      <c r="A868" s="21"/>
      <c r="B868" s="13"/>
      <c r="C868" s="13"/>
      <c r="D868" s="13"/>
      <c r="E868" s="22"/>
      <c r="F868" s="14"/>
      <c r="G868" s="14"/>
      <c r="H868" s="16" t="str">
        <f>IF(OR($D868="",$C868=""),"",ROUND(SUMIFS($J$4:$J867,$C$4:$C867,$C868),10))</f>
        <v/>
      </c>
      <c r="I868" s="15" t="str">
        <f>IF(OR($D868="",$C868=""),"",ROUND(SUMIFS($K$4:$K867,$C$4:$C867,$C868),8))</f>
        <v/>
      </c>
      <c r="J868" s="16" t="str">
        <f>IF(OR($D868="",$C868=""),"",IF(OR($D868="Buy",$D868="Reward"),SUM($E868),IF(OR($D868="Sell",$D868="Fee"),-SUM($E868),0)))</f>
        <v/>
      </c>
      <c r="K868" s="17" t="str">
        <f>IF(OR($D868="",$C868=""),"",IF($D868="Sell",IF(SUM($H868)&gt;0,-SUM($I868)*IF(SUM($E868)&gt;SUM($H868),SUM($H868),SUM($E868))/SUM($H868),-SUM($I868)),IF(OR($D868="Buy",$D868="Reward"),SUM($F868)+SUM($G868),0)))</f>
        <v/>
      </c>
      <c r="L868" s="17" t="str">
        <f>IF(OR($C868="",$D868&lt;&gt;"Sell"),"",IF(SUM($H868)&gt;0,SUM($F868)-SUM($G868)-SUM($I868)*IF(SUM($E868)&gt;SUM($H868),SUM($H868),SUM($E868))/SUM($H868),""))</f>
        <v/>
      </c>
      <c r="M868" s="20" t="str">
        <f>IF($D868="","",IF($C868="","Missing coin",IF(AND($D868&lt;&gt;"Buy",$D868&lt;&gt;"Sell",$D868&lt;&gt;"Fee",$D868&lt;&gt;"Reward",$D868&lt;&gt;"Transfer"),"Unknown type",IF(SUM($E868)&lt;=0,"Missing quantity",IF(COUNTIF('Portfolio'!$A$9:$A$58,$C868)=0,"Coin missing from the Portfolio tab",IF(AND($D868="Sell",SUM($E868)&gt;SUM($H868)+0.000000000001),"Sale larger than holdings",IF(AND($D868="Fee",SUM($E868)&gt;SUM($H868)+0.000000000001),"Fee larger than holdings",IF(AND(OR($D868="Buy",$D868="Sell"),SUM($F868)&lt;=0),"Missing amount",IF(AND(ISNUMBER($A868),SUM($A868)&lt;MAX($A$4:$A867)),"Date out of chronological order","OK")))))))))</f>
        <v/>
      </c>
    </row>
    <row r="869" spans="1:13" x14ac:dyDescent="0.25">
      <c r="A869" s="21"/>
      <c r="B869" s="13"/>
      <c r="C869" s="13"/>
      <c r="D869" s="13"/>
      <c r="E869" s="22"/>
      <c r="F869" s="14"/>
      <c r="G869" s="14"/>
      <c r="H869" s="16" t="str">
        <f>IF(OR($D869="",$C869=""),"",ROUND(SUMIFS($J$4:$J868,$C$4:$C868,$C869),10))</f>
        <v/>
      </c>
      <c r="I869" s="15" t="str">
        <f>IF(OR($D869="",$C869=""),"",ROUND(SUMIFS($K$4:$K868,$C$4:$C868,$C869),8))</f>
        <v/>
      </c>
      <c r="J869" s="16" t="str">
        <f>IF(OR($D869="",$C869=""),"",IF(OR($D869="Buy",$D869="Reward"),SUM($E869),IF(OR($D869="Sell",$D869="Fee"),-SUM($E869),0)))</f>
        <v/>
      </c>
      <c r="K869" s="17" t="str">
        <f>IF(OR($D869="",$C869=""),"",IF($D869="Sell",IF(SUM($H869)&gt;0,-SUM($I869)*IF(SUM($E869)&gt;SUM($H869),SUM($H869),SUM($E869))/SUM($H869),-SUM($I869)),IF(OR($D869="Buy",$D869="Reward"),SUM($F869)+SUM($G869),0)))</f>
        <v/>
      </c>
      <c r="L869" s="17" t="str">
        <f>IF(OR($C869="",$D869&lt;&gt;"Sell"),"",IF(SUM($H869)&gt;0,SUM($F869)-SUM($G869)-SUM($I869)*IF(SUM($E869)&gt;SUM($H869),SUM($H869),SUM($E869))/SUM($H869),""))</f>
        <v/>
      </c>
      <c r="M869" s="20" t="str">
        <f>IF($D869="","",IF($C869="","Missing coin",IF(AND($D869&lt;&gt;"Buy",$D869&lt;&gt;"Sell",$D869&lt;&gt;"Fee",$D869&lt;&gt;"Reward",$D869&lt;&gt;"Transfer"),"Unknown type",IF(SUM($E869)&lt;=0,"Missing quantity",IF(COUNTIF('Portfolio'!$A$9:$A$58,$C869)=0,"Coin missing from the Portfolio tab",IF(AND($D869="Sell",SUM($E869)&gt;SUM($H869)+0.000000000001),"Sale larger than holdings",IF(AND($D869="Fee",SUM($E869)&gt;SUM($H869)+0.000000000001),"Fee larger than holdings",IF(AND(OR($D869="Buy",$D869="Sell"),SUM($F869)&lt;=0),"Missing amount",IF(AND(ISNUMBER($A869),SUM($A869)&lt;MAX($A$4:$A868)),"Date out of chronological order","OK")))))))))</f>
        <v/>
      </c>
    </row>
    <row r="870" spans="1:13" x14ac:dyDescent="0.25">
      <c r="A870" s="21"/>
      <c r="B870" s="13"/>
      <c r="C870" s="13"/>
      <c r="D870" s="13"/>
      <c r="E870" s="22"/>
      <c r="F870" s="14"/>
      <c r="G870" s="14"/>
      <c r="H870" s="16" t="str">
        <f>IF(OR($D870="",$C870=""),"",ROUND(SUMIFS($J$4:$J869,$C$4:$C869,$C870),10))</f>
        <v/>
      </c>
      <c r="I870" s="15" t="str">
        <f>IF(OR($D870="",$C870=""),"",ROUND(SUMIFS($K$4:$K869,$C$4:$C869,$C870),8))</f>
        <v/>
      </c>
      <c r="J870" s="16" t="str">
        <f>IF(OR($D870="",$C870=""),"",IF(OR($D870="Buy",$D870="Reward"),SUM($E870),IF(OR($D870="Sell",$D870="Fee"),-SUM($E870),0)))</f>
        <v/>
      </c>
      <c r="K870" s="17" t="str">
        <f>IF(OR($D870="",$C870=""),"",IF($D870="Sell",IF(SUM($H870)&gt;0,-SUM($I870)*IF(SUM($E870)&gt;SUM($H870),SUM($H870),SUM($E870))/SUM($H870),-SUM($I870)),IF(OR($D870="Buy",$D870="Reward"),SUM($F870)+SUM($G870),0)))</f>
        <v/>
      </c>
      <c r="L870" s="17" t="str">
        <f>IF(OR($C870="",$D870&lt;&gt;"Sell"),"",IF(SUM($H870)&gt;0,SUM($F870)-SUM($G870)-SUM($I870)*IF(SUM($E870)&gt;SUM($H870),SUM($H870),SUM($E870))/SUM($H870),""))</f>
        <v/>
      </c>
      <c r="M870" s="20" t="str">
        <f>IF($D870="","",IF($C870="","Missing coin",IF(AND($D870&lt;&gt;"Buy",$D870&lt;&gt;"Sell",$D870&lt;&gt;"Fee",$D870&lt;&gt;"Reward",$D870&lt;&gt;"Transfer"),"Unknown type",IF(SUM($E870)&lt;=0,"Missing quantity",IF(COUNTIF('Portfolio'!$A$9:$A$58,$C870)=0,"Coin missing from the Portfolio tab",IF(AND($D870="Sell",SUM($E870)&gt;SUM($H870)+0.000000000001),"Sale larger than holdings",IF(AND($D870="Fee",SUM($E870)&gt;SUM($H870)+0.000000000001),"Fee larger than holdings",IF(AND(OR($D870="Buy",$D870="Sell"),SUM($F870)&lt;=0),"Missing amount",IF(AND(ISNUMBER($A870),SUM($A870)&lt;MAX($A$4:$A869)),"Date out of chronological order","OK")))))))))</f>
        <v/>
      </c>
    </row>
    <row r="871" spans="1:13" x14ac:dyDescent="0.25">
      <c r="A871" s="21"/>
      <c r="B871" s="13"/>
      <c r="C871" s="13"/>
      <c r="D871" s="13"/>
      <c r="E871" s="22"/>
      <c r="F871" s="14"/>
      <c r="G871" s="14"/>
      <c r="H871" s="16" t="str">
        <f>IF(OR($D871="",$C871=""),"",ROUND(SUMIFS($J$4:$J870,$C$4:$C870,$C871),10))</f>
        <v/>
      </c>
      <c r="I871" s="15" t="str">
        <f>IF(OR($D871="",$C871=""),"",ROUND(SUMIFS($K$4:$K870,$C$4:$C870,$C871),8))</f>
        <v/>
      </c>
      <c r="J871" s="16" t="str">
        <f>IF(OR($D871="",$C871=""),"",IF(OR($D871="Buy",$D871="Reward"),SUM($E871),IF(OR($D871="Sell",$D871="Fee"),-SUM($E871),0)))</f>
        <v/>
      </c>
      <c r="K871" s="17" t="str">
        <f>IF(OR($D871="",$C871=""),"",IF($D871="Sell",IF(SUM($H871)&gt;0,-SUM($I871)*IF(SUM($E871)&gt;SUM($H871),SUM($H871),SUM($E871))/SUM($H871),-SUM($I871)),IF(OR($D871="Buy",$D871="Reward"),SUM($F871)+SUM($G871),0)))</f>
        <v/>
      </c>
      <c r="L871" s="17" t="str">
        <f>IF(OR($C871="",$D871&lt;&gt;"Sell"),"",IF(SUM($H871)&gt;0,SUM($F871)-SUM($G871)-SUM($I871)*IF(SUM($E871)&gt;SUM($H871),SUM($H871),SUM($E871))/SUM($H871),""))</f>
        <v/>
      </c>
      <c r="M871" s="20" t="str">
        <f>IF($D871="","",IF($C871="","Missing coin",IF(AND($D871&lt;&gt;"Buy",$D871&lt;&gt;"Sell",$D871&lt;&gt;"Fee",$D871&lt;&gt;"Reward",$D871&lt;&gt;"Transfer"),"Unknown type",IF(SUM($E871)&lt;=0,"Missing quantity",IF(COUNTIF('Portfolio'!$A$9:$A$58,$C871)=0,"Coin missing from the Portfolio tab",IF(AND($D871="Sell",SUM($E871)&gt;SUM($H871)+0.000000000001),"Sale larger than holdings",IF(AND($D871="Fee",SUM($E871)&gt;SUM($H871)+0.000000000001),"Fee larger than holdings",IF(AND(OR($D871="Buy",$D871="Sell"),SUM($F871)&lt;=0),"Missing amount",IF(AND(ISNUMBER($A871),SUM($A871)&lt;MAX($A$4:$A870)),"Date out of chronological order","OK")))))))))</f>
        <v/>
      </c>
    </row>
    <row r="872" spans="1:13" x14ac:dyDescent="0.25">
      <c r="A872" s="21"/>
      <c r="B872" s="13"/>
      <c r="C872" s="13"/>
      <c r="D872" s="13"/>
      <c r="E872" s="22"/>
      <c r="F872" s="14"/>
      <c r="G872" s="14"/>
      <c r="H872" s="16" t="str">
        <f>IF(OR($D872="",$C872=""),"",ROUND(SUMIFS($J$4:$J871,$C$4:$C871,$C872),10))</f>
        <v/>
      </c>
      <c r="I872" s="15" t="str">
        <f>IF(OR($D872="",$C872=""),"",ROUND(SUMIFS($K$4:$K871,$C$4:$C871,$C872),8))</f>
        <v/>
      </c>
      <c r="J872" s="16" t="str">
        <f>IF(OR($D872="",$C872=""),"",IF(OR($D872="Buy",$D872="Reward"),SUM($E872),IF(OR($D872="Sell",$D872="Fee"),-SUM($E872),0)))</f>
        <v/>
      </c>
      <c r="K872" s="17" t="str">
        <f>IF(OR($D872="",$C872=""),"",IF($D872="Sell",IF(SUM($H872)&gt;0,-SUM($I872)*IF(SUM($E872)&gt;SUM($H872),SUM($H872),SUM($E872))/SUM($H872),-SUM($I872)),IF(OR($D872="Buy",$D872="Reward"),SUM($F872)+SUM($G872),0)))</f>
        <v/>
      </c>
      <c r="L872" s="17" t="str">
        <f>IF(OR($C872="",$D872&lt;&gt;"Sell"),"",IF(SUM($H872)&gt;0,SUM($F872)-SUM($G872)-SUM($I872)*IF(SUM($E872)&gt;SUM($H872),SUM($H872),SUM($E872))/SUM($H872),""))</f>
        <v/>
      </c>
      <c r="M872" s="20" t="str">
        <f>IF($D872="","",IF($C872="","Missing coin",IF(AND($D872&lt;&gt;"Buy",$D872&lt;&gt;"Sell",$D872&lt;&gt;"Fee",$D872&lt;&gt;"Reward",$D872&lt;&gt;"Transfer"),"Unknown type",IF(SUM($E872)&lt;=0,"Missing quantity",IF(COUNTIF('Portfolio'!$A$9:$A$58,$C872)=0,"Coin missing from the Portfolio tab",IF(AND($D872="Sell",SUM($E872)&gt;SUM($H872)+0.000000000001),"Sale larger than holdings",IF(AND($D872="Fee",SUM($E872)&gt;SUM($H872)+0.000000000001),"Fee larger than holdings",IF(AND(OR($D872="Buy",$D872="Sell"),SUM($F872)&lt;=0),"Missing amount",IF(AND(ISNUMBER($A872),SUM($A872)&lt;MAX($A$4:$A871)),"Date out of chronological order","OK")))))))))</f>
        <v/>
      </c>
    </row>
    <row r="873" spans="1:13" x14ac:dyDescent="0.25">
      <c r="A873" s="21"/>
      <c r="B873" s="13"/>
      <c r="C873" s="13"/>
      <c r="D873" s="13"/>
      <c r="E873" s="22"/>
      <c r="F873" s="14"/>
      <c r="G873" s="14"/>
      <c r="H873" s="16" t="str">
        <f>IF(OR($D873="",$C873=""),"",ROUND(SUMIFS($J$4:$J872,$C$4:$C872,$C873),10))</f>
        <v/>
      </c>
      <c r="I873" s="15" t="str">
        <f>IF(OR($D873="",$C873=""),"",ROUND(SUMIFS($K$4:$K872,$C$4:$C872,$C873),8))</f>
        <v/>
      </c>
      <c r="J873" s="16" t="str">
        <f>IF(OR($D873="",$C873=""),"",IF(OR($D873="Buy",$D873="Reward"),SUM($E873),IF(OR($D873="Sell",$D873="Fee"),-SUM($E873),0)))</f>
        <v/>
      </c>
      <c r="K873" s="17" t="str">
        <f>IF(OR($D873="",$C873=""),"",IF($D873="Sell",IF(SUM($H873)&gt;0,-SUM($I873)*IF(SUM($E873)&gt;SUM($H873),SUM($H873),SUM($E873))/SUM($H873),-SUM($I873)),IF(OR($D873="Buy",$D873="Reward"),SUM($F873)+SUM($G873),0)))</f>
        <v/>
      </c>
      <c r="L873" s="17" t="str">
        <f>IF(OR($C873="",$D873&lt;&gt;"Sell"),"",IF(SUM($H873)&gt;0,SUM($F873)-SUM($G873)-SUM($I873)*IF(SUM($E873)&gt;SUM($H873),SUM($H873),SUM($E873))/SUM($H873),""))</f>
        <v/>
      </c>
      <c r="M873" s="20" t="str">
        <f>IF($D873="","",IF($C873="","Missing coin",IF(AND($D873&lt;&gt;"Buy",$D873&lt;&gt;"Sell",$D873&lt;&gt;"Fee",$D873&lt;&gt;"Reward",$D873&lt;&gt;"Transfer"),"Unknown type",IF(SUM($E873)&lt;=0,"Missing quantity",IF(COUNTIF('Portfolio'!$A$9:$A$58,$C873)=0,"Coin missing from the Portfolio tab",IF(AND($D873="Sell",SUM($E873)&gt;SUM($H873)+0.000000000001),"Sale larger than holdings",IF(AND($D873="Fee",SUM($E873)&gt;SUM($H873)+0.000000000001),"Fee larger than holdings",IF(AND(OR($D873="Buy",$D873="Sell"),SUM($F873)&lt;=0),"Missing amount",IF(AND(ISNUMBER($A873),SUM($A873)&lt;MAX($A$4:$A872)),"Date out of chronological order","OK")))))))))</f>
        <v/>
      </c>
    </row>
    <row r="874" spans="1:13" x14ac:dyDescent="0.25">
      <c r="A874" s="21"/>
      <c r="B874" s="13"/>
      <c r="C874" s="13"/>
      <c r="D874" s="13"/>
      <c r="E874" s="22"/>
      <c r="F874" s="14"/>
      <c r="G874" s="14"/>
      <c r="H874" s="16" t="str">
        <f>IF(OR($D874="",$C874=""),"",ROUND(SUMIFS($J$4:$J873,$C$4:$C873,$C874),10))</f>
        <v/>
      </c>
      <c r="I874" s="15" t="str">
        <f>IF(OR($D874="",$C874=""),"",ROUND(SUMIFS($K$4:$K873,$C$4:$C873,$C874),8))</f>
        <v/>
      </c>
      <c r="J874" s="16" t="str">
        <f>IF(OR($D874="",$C874=""),"",IF(OR($D874="Buy",$D874="Reward"),SUM($E874),IF(OR($D874="Sell",$D874="Fee"),-SUM($E874),0)))</f>
        <v/>
      </c>
      <c r="K874" s="17" t="str">
        <f>IF(OR($D874="",$C874=""),"",IF($D874="Sell",IF(SUM($H874)&gt;0,-SUM($I874)*IF(SUM($E874)&gt;SUM($H874),SUM($H874),SUM($E874))/SUM($H874),-SUM($I874)),IF(OR($D874="Buy",$D874="Reward"),SUM($F874)+SUM($G874),0)))</f>
        <v/>
      </c>
      <c r="L874" s="17" t="str">
        <f>IF(OR($C874="",$D874&lt;&gt;"Sell"),"",IF(SUM($H874)&gt;0,SUM($F874)-SUM($G874)-SUM($I874)*IF(SUM($E874)&gt;SUM($H874),SUM($H874),SUM($E874))/SUM($H874),""))</f>
        <v/>
      </c>
      <c r="M874" s="20" t="str">
        <f>IF($D874="","",IF($C874="","Missing coin",IF(AND($D874&lt;&gt;"Buy",$D874&lt;&gt;"Sell",$D874&lt;&gt;"Fee",$D874&lt;&gt;"Reward",$D874&lt;&gt;"Transfer"),"Unknown type",IF(SUM($E874)&lt;=0,"Missing quantity",IF(COUNTIF('Portfolio'!$A$9:$A$58,$C874)=0,"Coin missing from the Portfolio tab",IF(AND($D874="Sell",SUM($E874)&gt;SUM($H874)+0.000000000001),"Sale larger than holdings",IF(AND($D874="Fee",SUM($E874)&gt;SUM($H874)+0.000000000001),"Fee larger than holdings",IF(AND(OR($D874="Buy",$D874="Sell"),SUM($F874)&lt;=0),"Missing amount",IF(AND(ISNUMBER($A874),SUM($A874)&lt;MAX($A$4:$A873)),"Date out of chronological order","OK")))))))))</f>
        <v/>
      </c>
    </row>
    <row r="875" spans="1:13" x14ac:dyDescent="0.25">
      <c r="A875" s="21"/>
      <c r="B875" s="13"/>
      <c r="C875" s="13"/>
      <c r="D875" s="13"/>
      <c r="E875" s="22"/>
      <c r="F875" s="14"/>
      <c r="G875" s="14"/>
      <c r="H875" s="16" t="str">
        <f>IF(OR($D875="",$C875=""),"",ROUND(SUMIFS($J$4:$J874,$C$4:$C874,$C875),10))</f>
        <v/>
      </c>
      <c r="I875" s="15" t="str">
        <f>IF(OR($D875="",$C875=""),"",ROUND(SUMIFS($K$4:$K874,$C$4:$C874,$C875),8))</f>
        <v/>
      </c>
      <c r="J875" s="16" t="str">
        <f>IF(OR($D875="",$C875=""),"",IF(OR($D875="Buy",$D875="Reward"),SUM($E875),IF(OR($D875="Sell",$D875="Fee"),-SUM($E875),0)))</f>
        <v/>
      </c>
      <c r="K875" s="17" t="str">
        <f>IF(OR($D875="",$C875=""),"",IF($D875="Sell",IF(SUM($H875)&gt;0,-SUM($I875)*IF(SUM($E875)&gt;SUM($H875),SUM($H875),SUM($E875))/SUM($H875),-SUM($I875)),IF(OR($D875="Buy",$D875="Reward"),SUM($F875)+SUM($G875),0)))</f>
        <v/>
      </c>
      <c r="L875" s="17" t="str">
        <f>IF(OR($C875="",$D875&lt;&gt;"Sell"),"",IF(SUM($H875)&gt;0,SUM($F875)-SUM($G875)-SUM($I875)*IF(SUM($E875)&gt;SUM($H875),SUM($H875),SUM($E875))/SUM($H875),""))</f>
        <v/>
      </c>
      <c r="M875" s="20" t="str">
        <f>IF($D875="","",IF($C875="","Missing coin",IF(AND($D875&lt;&gt;"Buy",$D875&lt;&gt;"Sell",$D875&lt;&gt;"Fee",$D875&lt;&gt;"Reward",$D875&lt;&gt;"Transfer"),"Unknown type",IF(SUM($E875)&lt;=0,"Missing quantity",IF(COUNTIF('Portfolio'!$A$9:$A$58,$C875)=0,"Coin missing from the Portfolio tab",IF(AND($D875="Sell",SUM($E875)&gt;SUM($H875)+0.000000000001),"Sale larger than holdings",IF(AND($D875="Fee",SUM($E875)&gt;SUM($H875)+0.000000000001),"Fee larger than holdings",IF(AND(OR($D875="Buy",$D875="Sell"),SUM($F875)&lt;=0),"Missing amount",IF(AND(ISNUMBER($A875),SUM($A875)&lt;MAX($A$4:$A874)),"Date out of chronological order","OK")))))))))</f>
        <v/>
      </c>
    </row>
    <row r="876" spans="1:13" x14ac:dyDescent="0.25">
      <c r="A876" s="21"/>
      <c r="B876" s="13"/>
      <c r="C876" s="13"/>
      <c r="D876" s="13"/>
      <c r="E876" s="22"/>
      <c r="F876" s="14"/>
      <c r="G876" s="14"/>
      <c r="H876" s="16" t="str">
        <f>IF(OR($D876="",$C876=""),"",ROUND(SUMIFS($J$4:$J875,$C$4:$C875,$C876),10))</f>
        <v/>
      </c>
      <c r="I876" s="15" t="str">
        <f>IF(OR($D876="",$C876=""),"",ROUND(SUMIFS($K$4:$K875,$C$4:$C875,$C876),8))</f>
        <v/>
      </c>
      <c r="J876" s="16" t="str">
        <f>IF(OR($D876="",$C876=""),"",IF(OR($D876="Buy",$D876="Reward"),SUM($E876),IF(OR($D876="Sell",$D876="Fee"),-SUM($E876),0)))</f>
        <v/>
      </c>
      <c r="K876" s="17" t="str">
        <f>IF(OR($D876="",$C876=""),"",IF($D876="Sell",IF(SUM($H876)&gt;0,-SUM($I876)*IF(SUM($E876)&gt;SUM($H876),SUM($H876),SUM($E876))/SUM($H876),-SUM($I876)),IF(OR($D876="Buy",$D876="Reward"),SUM($F876)+SUM($G876),0)))</f>
        <v/>
      </c>
      <c r="L876" s="17" t="str">
        <f>IF(OR($C876="",$D876&lt;&gt;"Sell"),"",IF(SUM($H876)&gt;0,SUM($F876)-SUM($G876)-SUM($I876)*IF(SUM($E876)&gt;SUM($H876),SUM($H876),SUM($E876))/SUM($H876),""))</f>
        <v/>
      </c>
      <c r="M876" s="20" t="str">
        <f>IF($D876="","",IF($C876="","Missing coin",IF(AND($D876&lt;&gt;"Buy",$D876&lt;&gt;"Sell",$D876&lt;&gt;"Fee",$D876&lt;&gt;"Reward",$D876&lt;&gt;"Transfer"),"Unknown type",IF(SUM($E876)&lt;=0,"Missing quantity",IF(COUNTIF('Portfolio'!$A$9:$A$58,$C876)=0,"Coin missing from the Portfolio tab",IF(AND($D876="Sell",SUM($E876)&gt;SUM($H876)+0.000000000001),"Sale larger than holdings",IF(AND($D876="Fee",SUM($E876)&gt;SUM($H876)+0.000000000001),"Fee larger than holdings",IF(AND(OR($D876="Buy",$D876="Sell"),SUM($F876)&lt;=0),"Missing amount",IF(AND(ISNUMBER($A876),SUM($A876)&lt;MAX($A$4:$A875)),"Date out of chronological order","OK")))))))))</f>
        <v/>
      </c>
    </row>
    <row r="877" spans="1:13" x14ac:dyDescent="0.25">
      <c r="A877" s="21"/>
      <c r="B877" s="13"/>
      <c r="C877" s="13"/>
      <c r="D877" s="13"/>
      <c r="E877" s="22"/>
      <c r="F877" s="14"/>
      <c r="G877" s="14"/>
      <c r="H877" s="16" t="str">
        <f>IF(OR($D877="",$C877=""),"",ROUND(SUMIFS($J$4:$J876,$C$4:$C876,$C877),10))</f>
        <v/>
      </c>
      <c r="I877" s="15" t="str">
        <f>IF(OR($D877="",$C877=""),"",ROUND(SUMIFS($K$4:$K876,$C$4:$C876,$C877),8))</f>
        <v/>
      </c>
      <c r="J877" s="16" t="str">
        <f>IF(OR($D877="",$C877=""),"",IF(OR($D877="Buy",$D877="Reward"),SUM($E877),IF(OR($D877="Sell",$D877="Fee"),-SUM($E877),0)))</f>
        <v/>
      </c>
      <c r="K877" s="17" t="str">
        <f>IF(OR($D877="",$C877=""),"",IF($D877="Sell",IF(SUM($H877)&gt;0,-SUM($I877)*IF(SUM($E877)&gt;SUM($H877),SUM($H877),SUM($E877))/SUM($H877),-SUM($I877)),IF(OR($D877="Buy",$D877="Reward"),SUM($F877)+SUM($G877),0)))</f>
        <v/>
      </c>
      <c r="L877" s="17" t="str">
        <f>IF(OR($C877="",$D877&lt;&gt;"Sell"),"",IF(SUM($H877)&gt;0,SUM($F877)-SUM($G877)-SUM($I877)*IF(SUM($E877)&gt;SUM($H877),SUM($H877),SUM($E877))/SUM($H877),""))</f>
        <v/>
      </c>
      <c r="M877" s="20" t="str">
        <f>IF($D877="","",IF($C877="","Missing coin",IF(AND($D877&lt;&gt;"Buy",$D877&lt;&gt;"Sell",$D877&lt;&gt;"Fee",$D877&lt;&gt;"Reward",$D877&lt;&gt;"Transfer"),"Unknown type",IF(SUM($E877)&lt;=0,"Missing quantity",IF(COUNTIF('Portfolio'!$A$9:$A$58,$C877)=0,"Coin missing from the Portfolio tab",IF(AND($D877="Sell",SUM($E877)&gt;SUM($H877)+0.000000000001),"Sale larger than holdings",IF(AND($D877="Fee",SUM($E877)&gt;SUM($H877)+0.000000000001),"Fee larger than holdings",IF(AND(OR($D877="Buy",$D877="Sell"),SUM($F877)&lt;=0),"Missing amount",IF(AND(ISNUMBER($A877),SUM($A877)&lt;MAX($A$4:$A876)),"Date out of chronological order","OK")))))))))</f>
        <v/>
      </c>
    </row>
    <row r="878" spans="1:13" x14ac:dyDescent="0.25">
      <c r="A878" s="21"/>
      <c r="B878" s="13"/>
      <c r="C878" s="13"/>
      <c r="D878" s="13"/>
      <c r="E878" s="22"/>
      <c r="F878" s="14"/>
      <c r="G878" s="14"/>
      <c r="H878" s="16" t="str">
        <f>IF(OR($D878="",$C878=""),"",ROUND(SUMIFS($J$4:$J877,$C$4:$C877,$C878),10))</f>
        <v/>
      </c>
      <c r="I878" s="15" t="str">
        <f>IF(OR($D878="",$C878=""),"",ROUND(SUMIFS($K$4:$K877,$C$4:$C877,$C878),8))</f>
        <v/>
      </c>
      <c r="J878" s="16" t="str">
        <f>IF(OR($D878="",$C878=""),"",IF(OR($D878="Buy",$D878="Reward"),SUM($E878),IF(OR($D878="Sell",$D878="Fee"),-SUM($E878),0)))</f>
        <v/>
      </c>
      <c r="K878" s="17" t="str">
        <f>IF(OR($D878="",$C878=""),"",IF($D878="Sell",IF(SUM($H878)&gt;0,-SUM($I878)*IF(SUM($E878)&gt;SUM($H878),SUM($H878),SUM($E878))/SUM($H878),-SUM($I878)),IF(OR($D878="Buy",$D878="Reward"),SUM($F878)+SUM($G878),0)))</f>
        <v/>
      </c>
      <c r="L878" s="17" t="str">
        <f>IF(OR($C878="",$D878&lt;&gt;"Sell"),"",IF(SUM($H878)&gt;0,SUM($F878)-SUM($G878)-SUM($I878)*IF(SUM($E878)&gt;SUM($H878),SUM($H878),SUM($E878))/SUM($H878),""))</f>
        <v/>
      </c>
      <c r="M878" s="20" t="str">
        <f>IF($D878="","",IF($C878="","Missing coin",IF(AND($D878&lt;&gt;"Buy",$D878&lt;&gt;"Sell",$D878&lt;&gt;"Fee",$D878&lt;&gt;"Reward",$D878&lt;&gt;"Transfer"),"Unknown type",IF(SUM($E878)&lt;=0,"Missing quantity",IF(COUNTIF('Portfolio'!$A$9:$A$58,$C878)=0,"Coin missing from the Portfolio tab",IF(AND($D878="Sell",SUM($E878)&gt;SUM($H878)+0.000000000001),"Sale larger than holdings",IF(AND($D878="Fee",SUM($E878)&gt;SUM($H878)+0.000000000001),"Fee larger than holdings",IF(AND(OR($D878="Buy",$D878="Sell"),SUM($F878)&lt;=0),"Missing amount",IF(AND(ISNUMBER($A878),SUM($A878)&lt;MAX($A$4:$A877)),"Date out of chronological order","OK")))))))))</f>
        <v/>
      </c>
    </row>
    <row r="879" spans="1:13" x14ac:dyDescent="0.25">
      <c r="A879" s="21"/>
      <c r="B879" s="13"/>
      <c r="C879" s="13"/>
      <c r="D879" s="13"/>
      <c r="E879" s="22"/>
      <c r="F879" s="14"/>
      <c r="G879" s="14"/>
      <c r="H879" s="16" t="str">
        <f>IF(OR($D879="",$C879=""),"",ROUND(SUMIFS($J$4:$J878,$C$4:$C878,$C879),10))</f>
        <v/>
      </c>
      <c r="I879" s="15" t="str">
        <f>IF(OR($D879="",$C879=""),"",ROUND(SUMIFS($K$4:$K878,$C$4:$C878,$C879),8))</f>
        <v/>
      </c>
      <c r="J879" s="16" t="str">
        <f>IF(OR($D879="",$C879=""),"",IF(OR($D879="Buy",$D879="Reward"),SUM($E879),IF(OR($D879="Sell",$D879="Fee"),-SUM($E879),0)))</f>
        <v/>
      </c>
      <c r="K879" s="17" t="str">
        <f>IF(OR($D879="",$C879=""),"",IF($D879="Sell",IF(SUM($H879)&gt;0,-SUM($I879)*IF(SUM($E879)&gt;SUM($H879),SUM($H879),SUM($E879))/SUM($H879),-SUM($I879)),IF(OR($D879="Buy",$D879="Reward"),SUM($F879)+SUM($G879),0)))</f>
        <v/>
      </c>
      <c r="L879" s="17" t="str">
        <f>IF(OR($C879="",$D879&lt;&gt;"Sell"),"",IF(SUM($H879)&gt;0,SUM($F879)-SUM($G879)-SUM($I879)*IF(SUM($E879)&gt;SUM($H879),SUM($H879),SUM($E879))/SUM($H879),""))</f>
        <v/>
      </c>
      <c r="M879" s="20" t="str">
        <f>IF($D879="","",IF($C879="","Missing coin",IF(AND($D879&lt;&gt;"Buy",$D879&lt;&gt;"Sell",$D879&lt;&gt;"Fee",$D879&lt;&gt;"Reward",$D879&lt;&gt;"Transfer"),"Unknown type",IF(SUM($E879)&lt;=0,"Missing quantity",IF(COUNTIF('Portfolio'!$A$9:$A$58,$C879)=0,"Coin missing from the Portfolio tab",IF(AND($D879="Sell",SUM($E879)&gt;SUM($H879)+0.000000000001),"Sale larger than holdings",IF(AND($D879="Fee",SUM($E879)&gt;SUM($H879)+0.000000000001),"Fee larger than holdings",IF(AND(OR($D879="Buy",$D879="Sell"),SUM($F879)&lt;=0),"Missing amount",IF(AND(ISNUMBER($A879),SUM($A879)&lt;MAX($A$4:$A878)),"Date out of chronological order","OK")))))))))</f>
        <v/>
      </c>
    </row>
    <row r="880" spans="1:13" x14ac:dyDescent="0.25">
      <c r="A880" s="21"/>
      <c r="B880" s="13"/>
      <c r="C880" s="13"/>
      <c r="D880" s="13"/>
      <c r="E880" s="22"/>
      <c r="F880" s="14"/>
      <c r="G880" s="14"/>
      <c r="H880" s="16" t="str">
        <f>IF(OR($D880="",$C880=""),"",ROUND(SUMIFS($J$4:$J879,$C$4:$C879,$C880),10))</f>
        <v/>
      </c>
      <c r="I880" s="15" t="str">
        <f>IF(OR($D880="",$C880=""),"",ROUND(SUMIFS($K$4:$K879,$C$4:$C879,$C880),8))</f>
        <v/>
      </c>
      <c r="J880" s="16" t="str">
        <f>IF(OR($D880="",$C880=""),"",IF(OR($D880="Buy",$D880="Reward"),SUM($E880),IF(OR($D880="Sell",$D880="Fee"),-SUM($E880),0)))</f>
        <v/>
      </c>
      <c r="K880" s="17" t="str">
        <f>IF(OR($D880="",$C880=""),"",IF($D880="Sell",IF(SUM($H880)&gt;0,-SUM($I880)*IF(SUM($E880)&gt;SUM($H880),SUM($H880),SUM($E880))/SUM($H880),-SUM($I880)),IF(OR($D880="Buy",$D880="Reward"),SUM($F880)+SUM($G880),0)))</f>
        <v/>
      </c>
      <c r="L880" s="17" t="str">
        <f>IF(OR($C880="",$D880&lt;&gt;"Sell"),"",IF(SUM($H880)&gt;0,SUM($F880)-SUM($G880)-SUM($I880)*IF(SUM($E880)&gt;SUM($H880),SUM($H880),SUM($E880))/SUM($H880),""))</f>
        <v/>
      </c>
      <c r="M880" s="20" t="str">
        <f>IF($D880="","",IF($C880="","Missing coin",IF(AND($D880&lt;&gt;"Buy",$D880&lt;&gt;"Sell",$D880&lt;&gt;"Fee",$D880&lt;&gt;"Reward",$D880&lt;&gt;"Transfer"),"Unknown type",IF(SUM($E880)&lt;=0,"Missing quantity",IF(COUNTIF('Portfolio'!$A$9:$A$58,$C880)=0,"Coin missing from the Portfolio tab",IF(AND($D880="Sell",SUM($E880)&gt;SUM($H880)+0.000000000001),"Sale larger than holdings",IF(AND($D880="Fee",SUM($E880)&gt;SUM($H880)+0.000000000001),"Fee larger than holdings",IF(AND(OR($D880="Buy",$D880="Sell"),SUM($F880)&lt;=0),"Missing amount",IF(AND(ISNUMBER($A880),SUM($A880)&lt;MAX($A$4:$A879)),"Date out of chronological order","OK")))))))))</f>
        <v/>
      </c>
    </row>
    <row r="881" spans="1:13" x14ac:dyDescent="0.25">
      <c r="A881" s="21"/>
      <c r="B881" s="13"/>
      <c r="C881" s="13"/>
      <c r="D881" s="13"/>
      <c r="E881" s="22"/>
      <c r="F881" s="14"/>
      <c r="G881" s="14"/>
      <c r="H881" s="16" t="str">
        <f>IF(OR($D881="",$C881=""),"",ROUND(SUMIFS($J$4:$J880,$C$4:$C880,$C881),10))</f>
        <v/>
      </c>
      <c r="I881" s="15" t="str">
        <f>IF(OR($D881="",$C881=""),"",ROUND(SUMIFS($K$4:$K880,$C$4:$C880,$C881),8))</f>
        <v/>
      </c>
      <c r="J881" s="16" t="str">
        <f>IF(OR($D881="",$C881=""),"",IF(OR($D881="Buy",$D881="Reward"),SUM($E881),IF(OR($D881="Sell",$D881="Fee"),-SUM($E881),0)))</f>
        <v/>
      </c>
      <c r="K881" s="17" t="str">
        <f>IF(OR($D881="",$C881=""),"",IF($D881="Sell",IF(SUM($H881)&gt;0,-SUM($I881)*IF(SUM($E881)&gt;SUM($H881),SUM($H881),SUM($E881))/SUM($H881),-SUM($I881)),IF(OR($D881="Buy",$D881="Reward"),SUM($F881)+SUM($G881),0)))</f>
        <v/>
      </c>
      <c r="L881" s="17" t="str">
        <f>IF(OR($C881="",$D881&lt;&gt;"Sell"),"",IF(SUM($H881)&gt;0,SUM($F881)-SUM($G881)-SUM($I881)*IF(SUM($E881)&gt;SUM($H881),SUM($H881),SUM($E881))/SUM($H881),""))</f>
        <v/>
      </c>
      <c r="M881" s="20" t="str">
        <f>IF($D881="","",IF($C881="","Missing coin",IF(AND($D881&lt;&gt;"Buy",$D881&lt;&gt;"Sell",$D881&lt;&gt;"Fee",$D881&lt;&gt;"Reward",$D881&lt;&gt;"Transfer"),"Unknown type",IF(SUM($E881)&lt;=0,"Missing quantity",IF(COUNTIF('Portfolio'!$A$9:$A$58,$C881)=0,"Coin missing from the Portfolio tab",IF(AND($D881="Sell",SUM($E881)&gt;SUM($H881)+0.000000000001),"Sale larger than holdings",IF(AND($D881="Fee",SUM($E881)&gt;SUM($H881)+0.000000000001),"Fee larger than holdings",IF(AND(OR($D881="Buy",$D881="Sell"),SUM($F881)&lt;=0),"Missing amount",IF(AND(ISNUMBER($A881),SUM($A881)&lt;MAX($A$4:$A880)),"Date out of chronological order","OK")))))))))</f>
        <v/>
      </c>
    </row>
    <row r="882" spans="1:13" x14ac:dyDescent="0.25">
      <c r="A882" s="21"/>
      <c r="B882" s="13"/>
      <c r="C882" s="13"/>
      <c r="D882" s="13"/>
      <c r="E882" s="22"/>
      <c r="F882" s="14"/>
      <c r="G882" s="14"/>
      <c r="H882" s="16" t="str">
        <f>IF(OR($D882="",$C882=""),"",ROUND(SUMIFS($J$4:$J881,$C$4:$C881,$C882),10))</f>
        <v/>
      </c>
      <c r="I882" s="15" t="str">
        <f>IF(OR($D882="",$C882=""),"",ROUND(SUMIFS($K$4:$K881,$C$4:$C881,$C882),8))</f>
        <v/>
      </c>
      <c r="J882" s="16" t="str">
        <f>IF(OR($D882="",$C882=""),"",IF(OR($D882="Buy",$D882="Reward"),SUM($E882),IF(OR($D882="Sell",$D882="Fee"),-SUM($E882),0)))</f>
        <v/>
      </c>
      <c r="K882" s="17" t="str">
        <f>IF(OR($D882="",$C882=""),"",IF($D882="Sell",IF(SUM($H882)&gt;0,-SUM($I882)*IF(SUM($E882)&gt;SUM($H882),SUM($H882),SUM($E882))/SUM($H882),-SUM($I882)),IF(OR($D882="Buy",$D882="Reward"),SUM($F882)+SUM($G882),0)))</f>
        <v/>
      </c>
      <c r="L882" s="17" t="str">
        <f>IF(OR($C882="",$D882&lt;&gt;"Sell"),"",IF(SUM($H882)&gt;0,SUM($F882)-SUM($G882)-SUM($I882)*IF(SUM($E882)&gt;SUM($H882),SUM($H882),SUM($E882))/SUM($H882),""))</f>
        <v/>
      </c>
      <c r="M882" s="20" t="str">
        <f>IF($D882="","",IF($C882="","Missing coin",IF(AND($D882&lt;&gt;"Buy",$D882&lt;&gt;"Sell",$D882&lt;&gt;"Fee",$D882&lt;&gt;"Reward",$D882&lt;&gt;"Transfer"),"Unknown type",IF(SUM($E882)&lt;=0,"Missing quantity",IF(COUNTIF('Portfolio'!$A$9:$A$58,$C882)=0,"Coin missing from the Portfolio tab",IF(AND($D882="Sell",SUM($E882)&gt;SUM($H882)+0.000000000001),"Sale larger than holdings",IF(AND($D882="Fee",SUM($E882)&gt;SUM($H882)+0.000000000001),"Fee larger than holdings",IF(AND(OR($D882="Buy",$D882="Sell"),SUM($F882)&lt;=0),"Missing amount",IF(AND(ISNUMBER($A882),SUM($A882)&lt;MAX($A$4:$A881)),"Date out of chronological order","OK")))))))))</f>
        <v/>
      </c>
    </row>
    <row r="883" spans="1:13" x14ac:dyDescent="0.25">
      <c r="A883" s="21"/>
      <c r="B883" s="13"/>
      <c r="C883" s="13"/>
      <c r="D883" s="13"/>
      <c r="E883" s="22"/>
      <c r="F883" s="14"/>
      <c r="G883" s="14"/>
      <c r="H883" s="16" t="str">
        <f>IF(OR($D883="",$C883=""),"",ROUND(SUMIFS($J$4:$J882,$C$4:$C882,$C883),10))</f>
        <v/>
      </c>
      <c r="I883" s="15" t="str">
        <f>IF(OR($D883="",$C883=""),"",ROUND(SUMIFS($K$4:$K882,$C$4:$C882,$C883),8))</f>
        <v/>
      </c>
      <c r="J883" s="16" t="str">
        <f>IF(OR($D883="",$C883=""),"",IF(OR($D883="Buy",$D883="Reward"),SUM($E883),IF(OR($D883="Sell",$D883="Fee"),-SUM($E883),0)))</f>
        <v/>
      </c>
      <c r="K883" s="17" t="str">
        <f>IF(OR($D883="",$C883=""),"",IF($D883="Sell",IF(SUM($H883)&gt;0,-SUM($I883)*IF(SUM($E883)&gt;SUM($H883),SUM($H883),SUM($E883))/SUM($H883),-SUM($I883)),IF(OR($D883="Buy",$D883="Reward"),SUM($F883)+SUM($G883),0)))</f>
        <v/>
      </c>
      <c r="L883" s="17" t="str">
        <f>IF(OR($C883="",$D883&lt;&gt;"Sell"),"",IF(SUM($H883)&gt;0,SUM($F883)-SUM($G883)-SUM($I883)*IF(SUM($E883)&gt;SUM($H883),SUM($H883),SUM($E883))/SUM($H883),""))</f>
        <v/>
      </c>
      <c r="M883" s="20" t="str">
        <f>IF($D883="","",IF($C883="","Missing coin",IF(AND($D883&lt;&gt;"Buy",$D883&lt;&gt;"Sell",$D883&lt;&gt;"Fee",$D883&lt;&gt;"Reward",$D883&lt;&gt;"Transfer"),"Unknown type",IF(SUM($E883)&lt;=0,"Missing quantity",IF(COUNTIF('Portfolio'!$A$9:$A$58,$C883)=0,"Coin missing from the Portfolio tab",IF(AND($D883="Sell",SUM($E883)&gt;SUM($H883)+0.000000000001),"Sale larger than holdings",IF(AND($D883="Fee",SUM($E883)&gt;SUM($H883)+0.000000000001),"Fee larger than holdings",IF(AND(OR($D883="Buy",$D883="Sell"),SUM($F883)&lt;=0),"Missing amount",IF(AND(ISNUMBER($A883),SUM($A883)&lt;MAX($A$4:$A882)),"Date out of chronological order","OK")))))))))</f>
        <v/>
      </c>
    </row>
    <row r="884" spans="1:13" x14ac:dyDescent="0.25">
      <c r="A884" s="21"/>
      <c r="B884" s="13"/>
      <c r="C884" s="13"/>
      <c r="D884" s="13"/>
      <c r="E884" s="22"/>
      <c r="F884" s="14"/>
      <c r="G884" s="14"/>
      <c r="H884" s="16" t="str">
        <f>IF(OR($D884="",$C884=""),"",ROUND(SUMIFS($J$4:$J883,$C$4:$C883,$C884),10))</f>
        <v/>
      </c>
      <c r="I884" s="15" t="str">
        <f>IF(OR($D884="",$C884=""),"",ROUND(SUMIFS($K$4:$K883,$C$4:$C883,$C884),8))</f>
        <v/>
      </c>
      <c r="J884" s="16" t="str">
        <f>IF(OR($D884="",$C884=""),"",IF(OR($D884="Buy",$D884="Reward"),SUM($E884),IF(OR($D884="Sell",$D884="Fee"),-SUM($E884),0)))</f>
        <v/>
      </c>
      <c r="K884" s="17" t="str">
        <f>IF(OR($D884="",$C884=""),"",IF($D884="Sell",IF(SUM($H884)&gt;0,-SUM($I884)*IF(SUM($E884)&gt;SUM($H884),SUM($H884),SUM($E884))/SUM($H884),-SUM($I884)),IF(OR($D884="Buy",$D884="Reward"),SUM($F884)+SUM($G884),0)))</f>
        <v/>
      </c>
      <c r="L884" s="17" t="str">
        <f>IF(OR($C884="",$D884&lt;&gt;"Sell"),"",IF(SUM($H884)&gt;0,SUM($F884)-SUM($G884)-SUM($I884)*IF(SUM($E884)&gt;SUM($H884),SUM($H884),SUM($E884))/SUM($H884),""))</f>
        <v/>
      </c>
      <c r="M884" s="20" t="str">
        <f>IF($D884="","",IF($C884="","Missing coin",IF(AND($D884&lt;&gt;"Buy",$D884&lt;&gt;"Sell",$D884&lt;&gt;"Fee",$D884&lt;&gt;"Reward",$D884&lt;&gt;"Transfer"),"Unknown type",IF(SUM($E884)&lt;=0,"Missing quantity",IF(COUNTIF('Portfolio'!$A$9:$A$58,$C884)=0,"Coin missing from the Portfolio tab",IF(AND($D884="Sell",SUM($E884)&gt;SUM($H884)+0.000000000001),"Sale larger than holdings",IF(AND($D884="Fee",SUM($E884)&gt;SUM($H884)+0.000000000001),"Fee larger than holdings",IF(AND(OR($D884="Buy",$D884="Sell"),SUM($F884)&lt;=0),"Missing amount",IF(AND(ISNUMBER($A884),SUM($A884)&lt;MAX($A$4:$A883)),"Date out of chronological order","OK")))))))))</f>
        <v/>
      </c>
    </row>
    <row r="885" spans="1:13" x14ac:dyDescent="0.25">
      <c r="A885" s="21"/>
      <c r="B885" s="13"/>
      <c r="C885" s="13"/>
      <c r="D885" s="13"/>
      <c r="E885" s="22"/>
      <c r="F885" s="14"/>
      <c r="G885" s="14"/>
      <c r="H885" s="16" t="str">
        <f>IF(OR($D885="",$C885=""),"",ROUND(SUMIFS($J$4:$J884,$C$4:$C884,$C885),10))</f>
        <v/>
      </c>
      <c r="I885" s="15" t="str">
        <f>IF(OR($D885="",$C885=""),"",ROUND(SUMIFS($K$4:$K884,$C$4:$C884,$C885),8))</f>
        <v/>
      </c>
      <c r="J885" s="16" t="str">
        <f>IF(OR($D885="",$C885=""),"",IF(OR($D885="Buy",$D885="Reward"),SUM($E885),IF(OR($D885="Sell",$D885="Fee"),-SUM($E885),0)))</f>
        <v/>
      </c>
      <c r="K885" s="17" t="str">
        <f>IF(OR($D885="",$C885=""),"",IF($D885="Sell",IF(SUM($H885)&gt;0,-SUM($I885)*IF(SUM($E885)&gt;SUM($H885),SUM($H885),SUM($E885))/SUM($H885),-SUM($I885)),IF(OR($D885="Buy",$D885="Reward"),SUM($F885)+SUM($G885),0)))</f>
        <v/>
      </c>
      <c r="L885" s="17" t="str">
        <f>IF(OR($C885="",$D885&lt;&gt;"Sell"),"",IF(SUM($H885)&gt;0,SUM($F885)-SUM($G885)-SUM($I885)*IF(SUM($E885)&gt;SUM($H885),SUM($H885),SUM($E885))/SUM($H885),""))</f>
        <v/>
      </c>
      <c r="M885" s="20" t="str">
        <f>IF($D885="","",IF($C885="","Missing coin",IF(AND($D885&lt;&gt;"Buy",$D885&lt;&gt;"Sell",$D885&lt;&gt;"Fee",$D885&lt;&gt;"Reward",$D885&lt;&gt;"Transfer"),"Unknown type",IF(SUM($E885)&lt;=0,"Missing quantity",IF(COUNTIF('Portfolio'!$A$9:$A$58,$C885)=0,"Coin missing from the Portfolio tab",IF(AND($D885="Sell",SUM($E885)&gt;SUM($H885)+0.000000000001),"Sale larger than holdings",IF(AND($D885="Fee",SUM($E885)&gt;SUM($H885)+0.000000000001),"Fee larger than holdings",IF(AND(OR($D885="Buy",$D885="Sell"),SUM($F885)&lt;=0),"Missing amount",IF(AND(ISNUMBER($A885),SUM($A885)&lt;MAX($A$4:$A884)),"Date out of chronological order","OK")))))))))</f>
        <v/>
      </c>
    </row>
    <row r="886" spans="1:13" x14ac:dyDescent="0.25">
      <c r="A886" s="21"/>
      <c r="B886" s="13"/>
      <c r="C886" s="13"/>
      <c r="D886" s="13"/>
      <c r="E886" s="22"/>
      <c r="F886" s="14"/>
      <c r="G886" s="14"/>
      <c r="H886" s="16" t="str">
        <f>IF(OR($D886="",$C886=""),"",ROUND(SUMIFS($J$4:$J885,$C$4:$C885,$C886),10))</f>
        <v/>
      </c>
      <c r="I886" s="15" t="str">
        <f>IF(OR($D886="",$C886=""),"",ROUND(SUMIFS($K$4:$K885,$C$4:$C885,$C886),8))</f>
        <v/>
      </c>
      <c r="J886" s="16" t="str">
        <f>IF(OR($D886="",$C886=""),"",IF(OR($D886="Buy",$D886="Reward"),SUM($E886),IF(OR($D886="Sell",$D886="Fee"),-SUM($E886),0)))</f>
        <v/>
      </c>
      <c r="K886" s="17" t="str">
        <f>IF(OR($D886="",$C886=""),"",IF($D886="Sell",IF(SUM($H886)&gt;0,-SUM($I886)*IF(SUM($E886)&gt;SUM($H886),SUM($H886),SUM($E886))/SUM($H886),-SUM($I886)),IF(OR($D886="Buy",$D886="Reward"),SUM($F886)+SUM($G886),0)))</f>
        <v/>
      </c>
      <c r="L886" s="17" t="str">
        <f>IF(OR($C886="",$D886&lt;&gt;"Sell"),"",IF(SUM($H886)&gt;0,SUM($F886)-SUM($G886)-SUM($I886)*IF(SUM($E886)&gt;SUM($H886),SUM($H886),SUM($E886))/SUM($H886),""))</f>
        <v/>
      </c>
      <c r="M886" s="20" t="str">
        <f>IF($D886="","",IF($C886="","Missing coin",IF(AND($D886&lt;&gt;"Buy",$D886&lt;&gt;"Sell",$D886&lt;&gt;"Fee",$D886&lt;&gt;"Reward",$D886&lt;&gt;"Transfer"),"Unknown type",IF(SUM($E886)&lt;=0,"Missing quantity",IF(COUNTIF('Portfolio'!$A$9:$A$58,$C886)=0,"Coin missing from the Portfolio tab",IF(AND($D886="Sell",SUM($E886)&gt;SUM($H886)+0.000000000001),"Sale larger than holdings",IF(AND($D886="Fee",SUM($E886)&gt;SUM($H886)+0.000000000001),"Fee larger than holdings",IF(AND(OR($D886="Buy",$D886="Sell"),SUM($F886)&lt;=0),"Missing amount",IF(AND(ISNUMBER($A886),SUM($A886)&lt;MAX($A$4:$A885)),"Date out of chronological order","OK")))))))))</f>
        <v/>
      </c>
    </row>
    <row r="887" spans="1:13" x14ac:dyDescent="0.25">
      <c r="A887" s="21"/>
      <c r="B887" s="13"/>
      <c r="C887" s="13"/>
      <c r="D887" s="13"/>
      <c r="E887" s="22"/>
      <c r="F887" s="14"/>
      <c r="G887" s="14"/>
      <c r="H887" s="16" t="str">
        <f>IF(OR($D887="",$C887=""),"",ROUND(SUMIFS($J$4:$J886,$C$4:$C886,$C887),10))</f>
        <v/>
      </c>
      <c r="I887" s="15" t="str">
        <f>IF(OR($D887="",$C887=""),"",ROUND(SUMIFS($K$4:$K886,$C$4:$C886,$C887),8))</f>
        <v/>
      </c>
      <c r="J887" s="16" t="str">
        <f>IF(OR($D887="",$C887=""),"",IF(OR($D887="Buy",$D887="Reward"),SUM($E887),IF(OR($D887="Sell",$D887="Fee"),-SUM($E887),0)))</f>
        <v/>
      </c>
      <c r="K887" s="17" t="str">
        <f>IF(OR($D887="",$C887=""),"",IF($D887="Sell",IF(SUM($H887)&gt;0,-SUM($I887)*IF(SUM($E887)&gt;SUM($H887),SUM($H887),SUM($E887))/SUM($H887),-SUM($I887)),IF(OR($D887="Buy",$D887="Reward"),SUM($F887)+SUM($G887),0)))</f>
        <v/>
      </c>
      <c r="L887" s="17" t="str">
        <f>IF(OR($C887="",$D887&lt;&gt;"Sell"),"",IF(SUM($H887)&gt;0,SUM($F887)-SUM($G887)-SUM($I887)*IF(SUM($E887)&gt;SUM($H887),SUM($H887),SUM($E887))/SUM($H887),""))</f>
        <v/>
      </c>
      <c r="M887" s="20" t="str">
        <f>IF($D887="","",IF($C887="","Missing coin",IF(AND($D887&lt;&gt;"Buy",$D887&lt;&gt;"Sell",$D887&lt;&gt;"Fee",$D887&lt;&gt;"Reward",$D887&lt;&gt;"Transfer"),"Unknown type",IF(SUM($E887)&lt;=0,"Missing quantity",IF(COUNTIF('Portfolio'!$A$9:$A$58,$C887)=0,"Coin missing from the Portfolio tab",IF(AND($D887="Sell",SUM($E887)&gt;SUM($H887)+0.000000000001),"Sale larger than holdings",IF(AND($D887="Fee",SUM($E887)&gt;SUM($H887)+0.000000000001),"Fee larger than holdings",IF(AND(OR($D887="Buy",$D887="Sell"),SUM($F887)&lt;=0),"Missing amount",IF(AND(ISNUMBER($A887),SUM($A887)&lt;MAX($A$4:$A886)),"Date out of chronological order","OK")))))))))</f>
        <v/>
      </c>
    </row>
    <row r="888" spans="1:13" x14ac:dyDescent="0.25">
      <c r="A888" s="21"/>
      <c r="B888" s="13"/>
      <c r="C888" s="13"/>
      <c r="D888" s="13"/>
      <c r="E888" s="22"/>
      <c r="F888" s="14"/>
      <c r="G888" s="14"/>
      <c r="H888" s="16" t="str">
        <f>IF(OR($D888="",$C888=""),"",ROUND(SUMIFS($J$4:$J887,$C$4:$C887,$C888),10))</f>
        <v/>
      </c>
      <c r="I888" s="15" t="str">
        <f>IF(OR($D888="",$C888=""),"",ROUND(SUMIFS($K$4:$K887,$C$4:$C887,$C888),8))</f>
        <v/>
      </c>
      <c r="J888" s="16" t="str">
        <f>IF(OR($D888="",$C888=""),"",IF(OR($D888="Buy",$D888="Reward"),SUM($E888),IF(OR($D888="Sell",$D888="Fee"),-SUM($E888),0)))</f>
        <v/>
      </c>
      <c r="K888" s="17" t="str">
        <f>IF(OR($D888="",$C888=""),"",IF($D888="Sell",IF(SUM($H888)&gt;0,-SUM($I888)*IF(SUM($E888)&gt;SUM($H888),SUM($H888),SUM($E888))/SUM($H888),-SUM($I888)),IF(OR($D888="Buy",$D888="Reward"),SUM($F888)+SUM($G888),0)))</f>
        <v/>
      </c>
      <c r="L888" s="17" t="str">
        <f>IF(OR($C888="",$D888&lt;&gt;"Sell"),"",IF(SUM($H888)&gt;0,SUM($F888)-SUM($G888)-SUM($I888)*IF(SUM($E888)&gt;SUM($H888),SUM($H888),SUM($E888))/SUM($H888),""))</f>
        <v/>
      </c>
      <c r="M888" s="20" t="str">
        <f>IF($D888="","",IF($C888="","Missing coin",IF(AND($D888&lt;&gt;"Buy",$D888&lt;&gt;"Sell",$D888&lt;&gt;"Fee",$D888&lt;&gt;"Reward",$D888&lt;&gt;"Transfer"),"Unknown type",IF(SUM($E888)&lt;=0,"Missing quantity",IF(COUNTIF('Portfolio'!$A$9:$A$58,$C888)=0,"Coin missing from the Portfolio tab",IF(AND($D888="Sell",SUM($E888)&gt;SUM($H888)+0.000000000001),"Sale larger than holdings",IF(AND($D888="Fee",SUM($E888)&gt;SUM($H888)+0.000000000001),"Fee larger than holdings",IF(AND(OR($D888="Buy",$D888="Sell"),SUM($F888)&lt;=0),"Missing amount",IF(AND(ISNUMBER($A888),SUM($A888)&lt;MAX($A$4:$A887)),"Date out of chronological order","OK")))))))))</f>
        <v/>
      </c>
    </row>
    <row r="889" spans="1:13" x14ac:dyDescent="0.25">
      <c r="A889" s="21"/>
      <c r="B889" s="13"/>
      <c r="C889" s="13"/>
      <c r="D889" s="13"/>
      <c r="E889" s="22"/>
      <c r="F889" s="14"/>
      <c r="G889" s="14"/>
      <c r="H889" s="16" t="str">
        <f>IF(OR($D889="",$C889=""),"",ROUND(SUMIFS($J$4:$J888,$C$4:$C888,$C889),10))</f>
        <v/>
      </c>
      <c r="I889" s="15" t="str">
        <f>IF(OR($D889="",$C889=""),"",ROUND(SUMIFS($K$4:$K888,$C$4:$C888,$C889),8))</f>
        <v/>
      </c>
      <c r="J889" s="16" t="str">
        <f>IF(OR($D889="",$C889=""),"",IF(OR($D889="Buy",$D889="Reward"),SUM($E889),IF(OR($D889="Sell",$D889="Fee"),-SUM($E889),0)))</f>
        <v/>
      </c>
      <c r="K889" s="17" t="str">
        <f>IF(OR($D889="",$C889=""),"",IF($D889="Sell",IF(SUM($H889)&gt;0,-SUM($I889)*IF(SUM($E889)&gt;SUM($H889),SUM($H889),SUM($E889))/SUM($H889),-SUM($I889)),IF(OR($D889="Buy",$D889="Reward"),SUM($F889)+SUM($G889),0)))</f>
        <v/>
      </c>
      <c r="L889" s="17" t="str">
        <f>IF(OR($C889="",$D889&lt;&gt;"Sell"),"",IF(SUM($H889)&gt;0,SUM($F889)-SUM($G889)-SUM($I889)*IF(SUM($E889)&gt;SUM($H889),SUM($H889),SUM($E889))/SUM($H889),""))</f>
        <v/>
      </c>
      <c r="M889" s="20" t="str">
        <f>IF($D889="","",IF($C889="","Missing coin",IF(AND($D889&lt;&gt;"Buy",$D889&lt;&gt;"Sell",$D889&lt;&gt;"Fee",$D889&lt;&gt;"Reward",$D889&lt;&gt;"Transfer"),"Unknown type",IF(SUM($E889)&lt;=0,"Missing quantity",IF(COUNTIF('Portfolio'!$A$9:$A$58,$C889)=0,"Coin missing from the Portfolio tab",IF(AND($D889="Sell",SUM($E889)&gt;SUM($H889)+0.000000000001),"Sale larger than holdings",IF(AND($D889="Fee",SUM($E889)&gt;SUM($H889)+0.000000000001),"Fee larger than holdings",IF(AND(OR($D889="Buy",$D889="Sell"),SUM($F889)&lt;=0),"Missing amount",IF(AND(ISNUMBER($A889),SUM($A889)&lt;MAX($A$4:$A888)),"Date out of chronological order","OK")))))))))</f>
        <v/>
      </c>
    </row>
    <row r="890" spans="1:13" x14ac:dyDescent="0.25">
      <c r="A890" s="21"/>
      <c r="B890" s="13"/>
      <c r="C890" s="13"/>
      <c r="D890" s="13"/>
      <c r="E890" s="22"/>
      <c r="F890" s="14"/>
      <c r="G890" s="14"/>
      <c r="H890" s="16" t="str">
        <f>IF(OR($D890="",$C890=""),"",ROUND(SUMIFS($J$4:$J889,$C$4:$C889,$C890),10))</f>
        <v/>
      </c>
      <c r="I890" s="15" t="str">
        <f>IF(OR($D890="",$C890=""),"",ROUND(SUMIFS($K$4:$K889,$C$4:$C889,$C890),8))</f>
        <v/>
      </c>
      <c r="J890" s="16" t="str">
        <f>IF(OR($D890="",$C890=""),"",IF(OR($D890="Buy",$D890="Reward"),SUM($E890),IF(OR($D890="Sell",$D890="Fee"),-SUM($E890),0)))</f>
        <v/>
      </c>
      <c r="K890" s="17" t="str">
        <f>IF(OR($D890="",$C890=""),"",IF($D890="Sell",IF(SUM($H890)&gt;0,-SUM($I890)*IF(SUM($E890)&gt;SUM($H890),SUM($H890),SUM($E890))/SUM($H890),-SUM($I890)),IF(OR($D890="Buy",$D890="Reward"),SUM($F890)+SUM($G890),0)))</f>
        <v/>
      </c>
      <c r="L890" s="17" t="str">
        <f>IF(OR($C890="",$D890&lt;&gt;"Sell"),"",IF(SUM($H890)&gt;0,SUM($F890)-SUM($G890)-SUM($I890)*IF(SUM($E890)&gt;SUM($H890),SUM($H890),SUM($E890))/SUM($H890),""))</f>
        <v/>
      </c>
      <c r="M890" s="20" t="str">
        <f>IF($D890="","",IF($C890="","Missing coin",IF(AND($D890&lt;&gt;"Buy",$D890&lt;&gt;"Sell",$D890&lt;&gt;"Fee",$D890&lt;&gt;"Reward",$D890&lt;&gt;"Transfer"),"Unknown type",IF(SUM($E890)&lt;=0,"Missing quantity",IF(COUNTIF('Portfolio'!$A$9:$A$58,$C890)=0,"Coin missing from the Portfolio tab",IF(AND($D890="Sell",SUM($E890)&gt;SUM($H890)+0.000000000001),"Sale larger than holdings",IF(AND($D890="Fee",SUM($E890)&gt;SUM($H890)+0.000000000001),"Fee larger than holdings",IF(AND(OR($D890="Buy",$D890="Sell"),SUM($F890)&lt;=0),"Missing amount",IF(AND(ISNUMBER($A890),SUM($A890)&lt;MAX($A$4:$A889)),"Date out of chronological order","OK")))))))))</f>
        <v/>
      </c>
    </row>
    <row r="891" spans="1:13" x14ac:dyDescent="0.25">
      <c r="A891" s="21"/>
      <c r="B891" s="13"/>
      <c r="C891" s="13"/>
      <c r="D891" s="13"/>
      <c r="E891" s="22"/>
      <c r="F891" s="14"/>
      <c r="G891" s="14"/>
      <c r="H891" s="16" t="str">
        <f>IF(OR($D891="",$C891=""),"",ROUND(SUMIFS($J$4:$J890,$C$4:$C890,$C891),10))</f>
        <v/>
      </c>
      <c r="I891" s="15" t="str">
        <f>IF(OR($D891="",$C891=""),"",ROUND(SUMIFS($K$4:$K890,$C$4:$C890,$C891),8))</f>
        <v/>
      </c>
      <c r="J891" s="16" t="str">
        <f>IF(OR($D891="",$C891=""),"",IF(OR($D891="Buy",$D891="Reward"),SUM($E891),IF(OR($D891="Sell",$D891="Fee"),-SUM($E891),0)))</f>
        <v/>
      </c>
      <c r="K891" s="17" t="str">
        <f>IF(OR($D891="",$C891=""),"",IF($D891="Sell",IF(SUM($H891)&gt;0,-SUM($I891)*IF(SUM($E891)&gt;SUM($H891),SUM($H891),SUM($E891))/SUM($H891),-SUM($I891)),IF(OR($D891="Buy",$D891="Reward"),SUM($F891)+SUM($G891),0)))</f>
        <v/>
      </c>
      <c r="L891" s="17" t="str">
        <f>IF(OR($C891="",$D891&lt;&gt;"Sell"),"",IF(SUM($H891)&gt;0,SUM($F891)-SUM($G891)-SUM($I891)*IF(SUM($E891)&gt;SUM($H891),SUM($H891),SUM($E891))/SUM($H891),""))</f>
        <v/>
      </c>
      <c r="M891" s="20" t="str">
        <f>IF($D891="","",IF($C891="","Missing coin",IF(AND($D891&lt;&gt;"Buy",$D891&lt;&gt;"Sell",$D891&lt;&gt;"Fee",$D891&lt;&gt;"Reward",$D891&lt;&gt;"Transfer"),"Unknown type",IF(SUM($E891)&lt;=0,"Missing quantity",IF(COUNTIF('Portfolio'!$A$9:$A$58,$C891)=0,"Coin missing from the Portfolio tab",IF(AND($D891="Sell",SUM($E891)&gt;SUM($H891)+0.000000000001),"Sale larger than holdings",IF(AND($D891="Fee",SUM($E891)&gt;SUM($H891)+0.000000000001),"Fee larger than holdings",IF(AND(OR($D891="Buy",$D891="Sell"),SUM($F891)&lt;=0),"Missing amount",IF(AND(ISNUMBER($A891),SUM($A891)&lt;MAX($A$4:$A890)),"Date out of chronological order","OK")))))))))</f>
        <v/>
      </c>
    </row>
    <row r="892" spans="1:13" x14ac:dyDescent="0.25">
      <c r="A892" s="21"/>
      <c r="B892" s="13"/>
      <c r="C892" s="13"/>
      <c r="D892" s="13"/>
      <c r="E892" s="22"/>
      <c r="F892" s="14"/>
      <c r="G892" s="14"/>
      <c r="H892" s="16" t="str">
        <f>IF(OR($D892="",$C892=""),"",ROUND(SUMIFS($J$4:$J891,$C$4:$C891,$C892),10))</f>
        <v/>
      </c>
      <c r="I892" s="15" t="str">
        <f>IF(OR($D892="",$C892=""),"",ROUND(SUMIFS($K$4:$K891,$C$4:$C891,$C892),8))</f>
        <v/>
      </c>
      <c r="J892" s="16" t="str">
        <f>IF(OR($D892="",$C892=""),"",IF(OR($D892="Buy",$D892="Reward"),SUM($E892),IF(OR($D892="Sell",$D892="Fee"),-SUM($E892),0)))</f>
        <v/>
      </c>
      <c r="K892" s="17" t="str">
        <f>IF(OR($D892="",$C892=""),"",IF($D892="Sell",IF(SUM($H892)&gt;0,-SUM($I892)*IF(SUM($E892)&gt;SUM($H892),SUM($H892),SUM($E892))/SUM($H892),-SUM($I892)),IF(OR($D892="Buy",$D892="Reward"),SUM($F892)+SUM($G892),0)))</f>
        <v/>
      </c>
      <c r="L892" s="17" t="str">
        <f>IF(OR($C892="",$D892&lt;&gt;"Sell"),"",IF(SUM($H892)&gt;0,SUM($F892)-SUM($G892)-SUM($I892)*IF(SUM($E892)&gt;SUM($H892),SUM($H892),SUM($E892))/SUM($H892),""))</f>
        <v/>
      </c>
      <c r="M892" s="20" t="str">
        <f>IF($D892="","",IF($C892="","Missing coin",IF(AND($D892&lt;&gt;"Buy",$D892&lt;&gt;"Sell",$D892&lt;&gt;"Fee",$D892&lt;&gt;"Reward",$D892&lt;&gt;"Transfer"),"Unknown type",IF(SUM($E892)&lt;=0,"Missing quantity",IF(COUNTIF('Portfolio'!$A$9:$A$58,$C892)=0,"Coin missing from the Portfolio tab",IF(AND($D892="Sell",SUM($E892)&gt;SUM($H892)+0.000000000001),"Sale larger than holdings",IF(AND($D892="Fee",SUM($E892)&gt;SUM($H892)+0.000000000001),"Fee larger than holdings",IF(AND(OR($D892="Buy",$D892="Sell"),SUM($F892)&lt;=0),"Missing amount",IF(AND(ISNUMBER($A892),SUM($A892)&lt;MAX($A$4:$A891)),"Date out of chronological order","OK")))))))))</f>
        <v/>
      </c>
    </row>
    <row r="893" spans="1:13" x14ac:dyDescent="0.25">
      <c r="A893" s="21"/>
      <c r="B893" s="13"/>
      <c r="C893" s="13"/>
      <c r="D893" s="13"/>
      <c r="E893" s="22"/>
      <c r="F893" s="14"/>
      <c r="G893" s="14"/>
      <c r="H893" s="16" t="str">
        <f>IF(OR($D893="",$C893=""),"",ROUND(SUMIFS($J$4:$J892,$C$4:$C892,$C893),10))</f>
        <v/>
      </c>
      <c r="I893" s="15" t="str">
        <f>IF(OR($D893="",$C893=""),"",ROUND(SUMIFS($K$4:$K892,$C$4:$C892,$C893),8))</f>
        <v/>
      </c>
      <c r="J893" s="16" t="str">
        <f>IF(OR($D893="",$C893=""),"",IF(OR($D893="Buy",$D893="Reward"),SUM($E893),IF(OR($D893="Sell",$D893="Fee"),-SUM($E893),0)))</f>
        <v/>
      </c>
      <c r="K893" s="17" t="str">
        <f>IF(OR($D893="",$C893=""),"",IF($D893="Sell",IF(SUM($H893)&gt;0,-SUM($I893)*IF(SUM($E893)&gt;SUM($H893),SUM($H893),SUM($E893))/SUM($H893),-SUM($I893)),IF(OR($D893="Buy",$D893="Reward"),SUM($F893)+SUM($G893),0)))</f>
        <v/>
      </c>
      <c r="L893" s="17" t="str">
        <f>IF(OR($C893="",$D893&lt;&gt;"Sell"),"",IF(SUM($H893)&gt;0,SUM($F893)-SUM($G893)-SUM($I893)*IF(SUM($E893)&gt;SUM($H893),SUM($H893),SUM($E893))/SUM($H893),""))</f>
        <v/>
      </c>
      <c r="M893" s="20" t="str">
        <f>IF($D893="","",IF($C893="","Missing coin",IF(AND($D893&lt;&gt;"Buy",$D893&lt;&gt;"Sell",$D893&lt;&gt;"Fee",$D893&lt;&gt;"Reward",$D893&lt;&gt;"Transfer"),"Unknown type",IF(SUM($E893)&lt;=0,"Missing quantity",IF(COUNTIF('Portfolio'!$A$9:$A$58,$C893)=0,"Coin missing from the Portfolio tab",IF(AND($D893="Sell",SUM($E893)&gt;SUM($H893)+0.000000000001),"Sale larger than holdings",IF(AND($D893="Fee",SUM($E893)&gt;SUM($H893)+0.000000000001),"Fee larger than holdings",IF(AND(OR($D893="Buy",$D893="Sell"),SUM($F893)&lt;=0),"Missing amount",IF(AND(ISNUMBER($A893),SUM($A893)&lt;MAX($A$4:$A892)),"Date out of chronological order","OK")))))))))</f>
        <v/>
      </c>
    </row>
    <row r="894" spans="1:13" x14ac:dyDescent="0.25">
      <c r="A894" s="21"/>
      <c r="B894" s="13"/>
      <c r="C894" s="13"/>
      <c r="D894" s="13"/>
      <c r="E894" s="22"/>
      <c r="F894" s="14"/>
      <c r="G894" s="14"/>
      <c r="H894" s="16" t="str">
        <f>IF(OR($D894="",$C894=""),"",ROUND(SUMIFS($J$4:$J893,$C$4:$C893,$C894),10))</f>
        <v/>
      </c>
      <c r="I894" s="15" t="str">
        <f>IF(OR($D894="",$C894=""),"",ROUND(SUMIFS($K$4:$K893,$C$4:$C893,$C894),8))</f>
        <v/>
      </c>
      <c r="J894" s="16" t="str">
        <f>IF(OR($D894="",$C894=""),"",IF(OR($D894="Buy",$D894="Reward"),SUM($E894),IF(OR($D894="Sell",$D894="Fee"),-SUM($E894),0)))</f>
        <v/>
      </c>
      <c r="K894" s="17" t="str">
        <f>IF(OR($D894="",$C894=""),"",IF($D894="Sell",IF(SUM($H894)&gt;0,-SUM($I894)*IF(SUM($E894)&gt;SUM($H894),SUM($H894),SUM($E894))/SUM($H894),-SUM($I894)),IF(OR($D894="Buy",$D894="Reward"),SUM($F894)+SUM($G894),0)))</f>
        <v/>
      </c>
      <c r="L894" s="17" t="str">
        <f>IF(OR($C894="",$D894&lt;&gt;"Sell"),"",IF(SUM($H894)&gt;0,SUM($F894)-SUM($G894)-SUM($I894)*IF(SUM($E894)&gt;SUM($H894),SUM($H894),SUM($E894))/SUM($H894),""))</f>
        <v/>
      </c>
      <c r="M894" s="20" t="str">
        <f>IF($D894="","",IF($C894="","Missing coin",IF(AND($D894&lt;&gt;"Buy",$D894&lt;&gt;"Sell",$D894&lt;&gt;"Fee",$D894&lt;&gt;"Reward",$D894&lt;&gt;"Transfer"),"Unknown type",IF(SUM($E894)&lt;=0,"Missing quantity",IF(COUNTIF('Portfolio'!$A$9:$A$58,$C894)=0,"Coin missing from the Portfolio tab",IF(AND($D894="Sell",SUM($E894)&gt;SUM($H894)+0.000000000001),"Sale larger than holdings",IF(AND($D894="Fee",SUM($E894)&gt;SUM($H894)+0.000000000001),"Fee larger than holdings",IF(AND(OR($D894="Buy",$D894="Sell"),SUM($F894)&lt;=0),"Missing amount",IF(AND(ISNUMBER($A894),SUM($A894)&lt;MAX($A$4:$A893)),"Date out of chronological order","OK")))))))))</f>
        <v/>
      </c>
    </row>
    <row r="895" spans="1:13" x14ac:dyDescent="0.25">
      <c r="A895" s="21"/>
      <c r="B895" s="13"/>
      <c r="C895" s="13"/>
      <c r="D895" s="13"/>
      <c r="E895" s="22"/>
      <c r="F895" s="14"/>
      <c r="G895" s="14"/>
      <c r="H895" s="16" t="str">
        <f>IF(OR($D895="",$C895=""),"",ROUND(SUMIFS($J$4:$J894,$C$4:$C894,$C895),10))</f>
        <v/>
      </c>
      <c r="I895" s="15" t="str">
        <f>IF(OR($D895="",$C895=""),"",ROUND(SUMIFS($K$4:$K894,$C$4:$C894,$C895),8))</f>
        <v/>
      </c>
      <c r="J895" s="16" t="str">
        <f>IF(OR($D895="",$C895=""),"",IF(OR($D895="Buy",$D895="Reward"),SUM($E895),IF(OR($D895="Sell",$D895="Fee"),-SUM($E895),0)))</f>
        <v/>
      </c>
      <c r="K895" s="17" t="str">
        <f>IF(OR($D895="",$C895=""),"",IF($D895="Sell",IF(SUM($H895)&gt;0,-SUM($I895)*IF(SUM($E895)&gt;SUM($H895),SUM($H895),SUM($E895))/SUM($H895),-SUM($I895)),IF(OR($D895="Buy",$D895="Reward"),SUM($F895)+SUM($G895),0)))</f>
        <v/>
      </c>
      <c r="L895" s="17" t="str">
        <f>IF(OR($C895="",$D895&lt;&gt;"Sell"),"",IF(SUM($H895)&gt;0,SUM($F895)-SUM($G895)-SUM($I895)*IF(SUM($E895)&gt;SUM($H895),SUM($H895),SUM($E895))/SUM($H895),""))</f>
        <v/>
      </c>
      <c r="M895" s="20" t="str">
        <f>IF($D895="","",IF($C895="","Missing coin",IF(AND($D895&lt;&gt;"Buy",$D895&lt;&gt;"Sell",$D895&lt;&gt;"Fee",$D895&lt;&gt;"Reward",$D895&lt;&gt;"Transfer"),"Unknown type",IF(SUM($E895)&lt;=0,"Missing quantity",IF(COUNTIF('Portfolio'!$A$9:$A$58,$C895)=0,"Coin missing from the Portfolio tab",IF(AND($D895="Sell",SUM($E895)&gt;SUM($H895)+0.000000000001),"Sale larger than holdings",IF(AND($D895="Fee",SUM($E895)&gt;SUM($H895)+0.000000000001),"Fee larger than holdings",IF(AND(OR($D895="Buy",$D895="Sell"),SUM($F895)&lt;=0),"Missing amount",IF(AND(ISNUMBER($A895),SUM($A895)&lt;MAX($A$4:$A894)),"Date out of chronological order","OK")))))))))</f>
        <v/>
      </c>
    </row>
    <row r="896" spans="1:13" x14ac:dyDescent="0.25">
      <c r="A896" s="21"/>
      <c r="B896" s="13"/>
      <c r="C896" s="13"/>
      <c r="D896" s="13"/>
      <c r="E896" s="22"/>
      <c r="F896" s="14"/>
      <c r="G896" s="14"/>
      <c r="H896" s="16" t="str">
        <f>IF(OR($D896="",$C896=""),"",ROUND(SUMIFS($J$4:$J895,$C$4:$C895,$C896),10))</f>
        <v/>
      </c>
      <c r="I896" s="15" t="str">
        <f>IF(OR($D896="",$C896=""),"",ROUND(SUMIFS($K$4:$K895,$C$4:$C895,$C896),8))</f>
        <v/>
      </c>
      <c r="J896" s="16" t="str">
        <f>IF(OR($D896="",$C896=""),"",IF(OR($D896="Buy",$D896="Reward"),SUM($E896),IF(OR($D896="Sell",$D896="Fee"),-SUM($E896),0)))</f>
        <v/>
      </c>
      <c r="K896" s="17" t="str">
        <f>IF(OR($D896="",$C896=""),"",IF($D896="Sell",IF(SUM($H896)&gt;0,-SUM($I896)*IF(SUM($E896)&gt;SUM($H896),SUM($H896),SUM($E896))/SUM($H896),-SUM($I896)),IF(OR($D896="Buy",$D896="Reward"),SUM($F896)+SUM($G896),0)))</f>
        <v/>
      </c>
      <c r="L896" s="17" t="str">
        <f>IF(OR($C896="",$D896&lt;&gt;"Sell"),"",IF(SUM($H896)&gt;0,SUM($F896)-SUM($G896)-SUM($I896)*IF(SUM($E896)&gt;SUM($H896),SUM($H896),SUM($E896))/SUM($H896),""))</f>
        <v/>
      </c>
      <c r="M896" s="20" t="str">
        <f>IF($D896="","",IF($C896="","Missing coin",IF(AND($D896&lt;&gt;"Buy",$D896&lt;&gt;"Sell",$D896&lt;&gt;"Fee",$D896&lt;&gt;"Reward",$D896&lt;&gt;"Transfer"),"Unknown type",IF(SUM($E896)&lt;=0,"Missing quantity",IF(COUNTIF('Portfolio'!$A$9:$A$58,$C896)=0,"Coin missing from the Portfolio tab",IF(AND($D896="Sell",SUM($E896)&gt;SUM($H896)+0.000000000001),"Sale larger than holdings",IF(AND($D896="Fee",SUM($E896)&gt;SUM($H896)+0.000000000001),"Fee larger than holdings",IF(AND(OR($D896="Buy",$D896="Sell"),SUM($F896)&lt;=0),"Missing amount",IF(AND(ISNUMBER($A896),SUM($A896)&lt;MAX($A$4:$A895)),"Date out of chronological order","OK")))))))))</f>
        <v/>
      </c>
    </row>
    <row r="897" spans="1:13" x14ac:dyDescent="0.25">
      <c r="A897" s="21"/>
      <c r="B897" s="13"/>
      <c r="C897" s="13"/>
      <c r="D897" s="13"/>
      <c r="E897" s="22"/>
      <c r="F897" s="14"/>
      <c r="G897" s="14"/>
      <c r="H897" s="16" t="str">
        <f>IF(OR($D897="",$C897=""),"",ROUND(SUMIFS($J$4:$J896,$C$4:$C896,$C897),10))</f>
        <v/>
      </c>
      <c r="I897" s="15" t="str">
        <f>IF(OR($D897="",$C897=""),"",ROUND(SUMIFS($K$4:$K896,$C$4:$C896,$C897),8))</f>
        <v/>
      </c>
      <c r="J897" s="16" t="str">
        <f>IF(OR($D897="",$C897=""),"",IF(OR($D897="Buy",$D897="Reward"),SUM($E897),IF(OR($D897="Sell",$D897="Fee"),-SUM($E897),0)))</f>
        <v/>
      </c>
      <c r="K897" s="17" t="str">
        <f>IF(OR($D897="",$C897=""),"",IF($D897="Sell",IF(SUM($H897)&gt;0,-SUM($I897)*IF(SUM($E897)&gt;SUM($H897),SUM($H897),SUM($E897))/SUM($H897),-SUM($I897)),IF(OR($D897="Buy",$D897="Reward"),SUM($F897)+SUM($G897),0)))</f>
        <v/>
      </c>
      <c r="L897" s="17" t="str">
        <f>IF(OR($C897="",$D897&lt;&gt;"Sell"),"",IF(SUM($H897)&gt;0,SUM($F897)-SUM($G897)-SUM($I897)*IF(SUM($E897)&gt;SUM($H897),SUM($H897),SUM($E897))/SUM($H897),""))</f>
        <v/>
      </c>
      <c r="M897" s="20" t="str">
        <f>IF($D897="","",IF($C897="","Missing coin",IF(AND($D897&lt;&gt;"Buy",$D897&lt;&gt;"Sell",$D897&lt;&gt;"Fee",$D897&lt;&gt;"Reward",$D897&lt;&gt;"Transfer"),"Unknown type",IF(SUM($E897)&lt;=0,"Missing quantity",IF(COUNTIF('Portfolio'!$A$9:$A$58,$C897)=0,"Coin missing from the Portfolio tab",IF(AND($D897="Sell",SUM($E897)&gt;SUM($H897)+0.000000000001),"Sale larger than holdings",IF(AND($D897="Fee",SUM($E897)&gt;SUM($H897)+0.000000000001),"Fee larger than holdings",IF(AND(OR($D897="Buy",$D897="Sell"),SUM($F897)&lt;=0),"Missing amount",IF(AND(ISNUMBER($A897),SUM($A897)&lt;MAX($A$4:$A896)),"Date out of chronological order","OK")))))))))</f>
        <v/>
      </c>
    </row>
    <row r="898" spans="1:13" x14ac:dyDescent="0.25">
      <c r="A898" s="21"/>
      <c r="B898" s="13"/>
      <c r="C898" s="13"/>
      <c r="D898" s="13"/>
      <c r="E898" s="22"/>
      <c r="F898" s="14"/>
      <c r="G898" s="14"/>
      <c r="H898" s="16" t="str">
        <f>IF(OR($D898="",$C898=""),"",ROUND(SUMIFS($J$4:$J897,$C$4:$C897,$C898),10))</f>
        <v/>
      </c>
      <c r="I898" s="15" t="str">
        <f>IF(OR($D898="",$C898=""),"",ROUND(SUMIFS($K$4:$K897,$C$4:$C897,$C898),8))</f>
        <v/>
      </c>
      <c r="J898" s="16" t="str">
        <f>IF(OR($D898="",$C898=""),"",IF(OR($D898="Buy",$D898="Reward"),SUM($E898),IF(OR($D898="Sell",$D898="Fee"),-SUM($E898),0)))</f>
        <v/>
      </c>
      <c r="K898" s="17" t="str">
        <f>IF(OR($D898="",$C898=""),"",IF($D898="Sell",IF(SUM($H898)&gt;0,-SUM($I898)*IF(SUM($E898)&gt;SUM($H898),SUM($H898),SUM($E898))/SUM($H898),-SUM($I898)),IF(OR($D898="Buy",$D898="Reward"),SUM($F898)+SUM($G898),0)))</f>
        <v/>
      </c>
      <c r="L898" s="17" t="str">
        <f>IF(OR($C898="",$D898&lt;&gt;"Sell"),"",IF(SUM($H898)&gt;0,SUM($F898)-SUM($G898)-SUM($I898)*IF(SUM($E898)&gt;SUM($H898),SUM($H898),SUM($E898))/SUM($H898),""))</f>
        <v/>
      </c>
      <c r="M898" s="20" t="str">
        <f>IF($D898="","",IF($C898="","Missing coin",IF(AND($D898&lt;&gt;"Buy",$D898&lt;&gt;"Sell",$D898&lt;&gt;"Fee",$D898&lt;&gt;"Reward",$D898&lt;&gt;"Transfer"),"Unknown type",IF(SUM($E898)&lt;=0,"Missing quantity",IF(COUNTIF('Portfolio'!$A$9:$A$58,$C898)=0,"Coin missing from the Portfolio tab",IF(AND($D898="Sell",SUM($E898)&gt;SUM($H898)+0.000000000001),"Sale larger than holdings",IF(AND($D898="Fee",SUM($E898)&gt;SUM($H898)+0.000000000001),"Fee larger than holdings",IF(AND(OR($D898="Buy",$D898="Sell"),SUM($F898)&lt;=0),"Missing amount",IF(AND(ISNUMBER($A898),SUM($A898)&lt;MAX($A$4:$A897)),"Date out of chronological order","OK")))))))))</f>
        <v/>
      </c>
    </row>
    <row r="899" spans="1:13" x14ac:dyDescent="0.25">
      <c r="A899" s="21"/>
      <c r="B899" s="13"/>
      <c r="C899" s="13"/>
      <c r="D899" s="13"/>
      <c r="E899" s="22"/>
      <c r="F899" s="14"/>
      <c r="G899" s="14"/>
      <c r="H899" s="16" t="str">
        <f>IF(OR($D899="",$C899=""),"",ROUND(SUMIFS($J$4:$J898,$C$4:$C898,$C899),10))</f>
        <v/>
      </c>
      <c r="I899" s="15" t="str">
        <f>IF(OR($D899="",$C899=""),"",ROUND(SUMIFS($K$4:$K898,$C$4:$C898,$C899),8))</f>
        <v/>
      </c>
      <c r="J899" s="16" t="str">
        <f>IF(OR($D899="",$C899=""),"",IF(OR($D899="Buy",$D899="Reward"),SUM($E899),IF(OR($D899="Sell",$D899="Fee"),-SUM($E899),0)))</f>
        <v/>
      </c>
      <c r="K899" s="17" t="str">
        <f>IF(OR($D899="",$C899=""),"",IF($D899="Sell",IF(SUM($H899)&gt;0,-SUM($I899)*IF(SUM($E899)&gt;SUM($H899),SUM($H899),SUM($E899))/SUM($H899),-SUM($I899)),IF(OR($D899="Buy",$D899="Reward"),SUM($F899)+SUM($G899),0)))</f>
        <v/>
      </c>
      <c r="L899" s="17" t="str">
        <f>IF(OR($C899="",$D899&lt;&gt;"Sell"),"",IF(SUM($H899)&gt;0,SUM($F899)-SUM($G899)-SUM($I899)*IF(SUM($E899)&gt;SUM($H899),SUM($H899),SUM($E899))/SUM($H899),""))</f>
        <v/>
      </c>
      <c r="M899" s="20" t="str">
        <f>IF($D899="","",IF($C899="","Missing coin",IF(AND($D899&lt;&gt;"Buy",$D899&lt;&gt;"Sell",$D899&lt;&gt;"Fee",$D899&lt;&gt;"Reward",$D899&lt;&gt;"Transfer"),"Unknown type",IF(SUM($E899)&lt;=0,"Missing quantity",IF(COUNTIF('Portfolio'!$A$9:$A$58,$C899)=0,"Coin missing from the Portfolio tab",IF(AND($D899="Sell",SUM($E899)&gt;SUM($H899)+0.000000000001),"Sale larger than holdings",IF(AND($D899="Fee",SUM($E899)&gt;SUM($H899)+0.000000000001),"Fee larger than holdings",IF(AND(OR($D899="Buy",$D899="Sell"),SUM($F899)&lt;=0),"Missing amount",IF(AND(ISNUMBER($A899),SUM($A899)&lt;MAX($A$4:$A898)),"Date out of chronological order","OK")))))))))</f>
        <v/>
      </c>
    </row>
    <row r="900" spans="1:13" x14ac:dyDescent="0.25">
      <c r="A900" s="21"/>
      <c r="B900" s="13"/>
      <c r="C900" s="13"/>
      <c r="D900" s="13"/>
      <c r="E900" s="22"/>
      <c r="F900" s="14"/>
      <c r="G900" s="14"/>
      <c r="H900" s="16" t="str">
        <f>IF(OR($D900="",$C900=""),"",ROUND(SUMIFS($J$4:$J899,$C$4:$C899,$C900),10))</f>
        <v/>
      </c>
      <c r="I900" s="15" t="str">
        <f>IF(OR($D900="",$C900=""),"",ROUND(SUMIFS($K$4:$K899,$C$4:$C899,$C900),8))</f>
        <v/>
      </c>
      <c r="J900" s="16" t="str">
        <f>IF(OR($D900="",$C900=""),"",IF(OR($D900="Buy",$D900="Reward"),SUM($E900),IF(OR($D900="Sell",$D900="Fee"),-SUM($E900),0)))</f>
        <v/>
      </c>
      <c r="K900" s="17" t="str">
        <f>IF(OR($D900="",$C900=""),"",IF($D900="Sell",IF(SUM($H900)&gt;0,-SUM($I900)*IF(SUM($E900)&gt;SUM($H900),SUM($H900),SUM($E900))/SUM($H900),-SUM($I900)),IF(OR($D900="Buy",$D900="Reward"),SUM($F900)+SUM($G900),0)))</f>
        <v/>
      </c>
      <c r="L900" s="17" t="str">
        <f>IF(OR($C900="",$D900&lt;&gt;"Sell"),"",IF(SUM($H900)&gt;0,SUM($F900)-SUM($G900)-SUM($I900)*IF(SUM($E900)&gt;SUM($H900),SUM($H900),SUM($E900))/SUM($H900),""))</f>
        <v/>
      </c>
      <c r="M900" s="20" t="str">
        <f>IF($D900="","",IF($C900="","Missing coin",IF(AND($D900&lt;&gt;"Buy",$D900&lt;&gt;"Sell",$D900&lt;&gt;"Fee",$D900&lt;&gt;"Reward",$D900&lt;&gt;"Transfer"),"Unknown type",IF(SUM($E900)&lt;=0,"Missing quantity",IF(COUNTIF('Portfolio'!$A$9:$A$58,$C900)=0,"Coin missing from the Portfolio tab",IF(AND($D900="Sell",SUM($E900)&gt;SUM($H900)+0.000000000001),"Sale larger than holdings",IF(AND($D900="Fee",SUM($E900)&gt;SUM($H900)+0.000000000001),"Fee larger than holdings",IF(AND(OR($D900="Buy",$D900="Sell"),SUM($F900)&lt;=0),"Missing amount",IF(AND(ISNUMBER($A900),SUM($A900)&lt;MAX($A$4:$A899)),"Date out of chronological order","OK")))))))))</f>
        <v/>
      </c>
    </row>
    <row r="901" spans="1:13" x14ac:dyDescent="0.25">
      <c r="A901" s="21"/>
      <c r="B901" s="13"/>
      <c r="C901" s="13"/>
      <c r="D901" s="13"/>
      <c r="E901" s="22"/>
      <c r="F901" s="14"/>
      <c r="G901" s="14"/>
      <c r="H901" s="16" t="str">
        <f>IF(OR($D901="",$C901=""),"",ROUND(SUMIFS($J$4:$J900,$C$4:$C900,$C901),10))</f>
        <v/>
      </c>
      <c r="I901" s="15" t="str">
        <f>IF(OR($D901="",$C901=""),"",ROUND(SUMIFS($K$4:$K900,$C$4:$C900,$C901),8))</f>
        <v/>
      </c>
      <c r="J901" s="16" t="str">
        <f>IF(OR($D901="",$C901=""),"",IF(OR($D901="Buy",$D901="Reward"),SUM($E901),IF(OR($D901="Sell",$D901="Fee"),-SUM($E901),0)))</f>
        <v/>
      </c>
      <c r="K901" s="17" t="str">
        <f>IF(OR($D901="",$C901=""),"",IF($D901="Sell",IF(SUM($H901)&gt;0,-SUM($I901)*IF(SUM($E901)&gt;SUM($H901),SUM($H901),SUM($E901))/SUM($H901),-SUM($I901)),IF(OR($D901="Buy",$D901="Reward"),SUM($F901)+SUM($G901),0)))</f>
        <v/>
      </c>
      <c r="L901" s="17" t="str">
        <f>IF(OR($C901="",$D901&lt;&gt;"Sell"),"",IF(SUM($H901)&gt;0,SUM($F901)-SUM($G901)-SUM($I901)*IF(SUM($E901)&gt;SUM($H901),SUM($H901),SUM($E901))/SUM($H901),""))</f>
        <v/>
      </c>
      <c r="M901" s="20" t="str">
        <f>IF($D901="","",IF($C901="","Missing coin",IF(AND($D901&lt;&gt;"Buy",$D901&lt;&gt;"Sell",$D901&lt;&gt;"Fee",$D901&lt;&gt;"Reward",$D901&lt;&gt;"Transfer"),"Unknown type",IF(SUM($E901)&lt;=0,"Missing quantity",IF(COUNTIF('Portfolio'!$A$9:$A$58,$C901)=0,"Coin missing from the Portfolio tab",IF(AND($D901="Sell",SUM($E901)&gt;SUM($H901)+0.000000000001),"Sale larger than holdings",IF(AND($D901="Fee",SUM($E901)&gt;SUM($H901)+0.000000000001),"Fee larger than holdings",IF(AND(OR($D901="Buy",$D901="Sell"),SUM($F901)&lt;=0),"Missing amount",IF(AND(ISNUMBER($A901),SUM($A901)&lt;MAX($A$4:$A900)),"Date out of chronological order","OK")))))))))</f>
        <v/>
      </c>
    </row>
    <row r="902" spans="1:13" x14ac:dyDescent="0.25">
      <c r="A902" s="21"/>
      <c r="B902" s="13"/>
      <c r="C902" s="13"/>
      <c r="D902" s="13"/>
      <c r="E902" s="22"/>
      <c r="F902" s="14"/>
      <c r="G902" s="14"/>
      <c r="H902" s="16" t="str">
        <f>IF(OR($D902="",$C902=""),"",ROUND(SUMIFS($J$4:$J901,$C$4:$C901,$C902),10))</f>
        <v/>
      </c>
      <c r="I902" s="15" t="str">
        <f>IF(OR($D902="",$C902=""),"",ROUND(SUMIFS($K$4:$K901,$C$4:$C901,$C902),8))</f>
        <v/>
      </c>
      <c r="J902" s="16" t="str">
        <f>IF(OR($D902="",$C902=""),"",IF(OR($D902="Buy",$D902="Reward"),SUM($E902),IF(OR($D902="Sell",$D902="Fee"),-SUM($E902),0)))</f>
        <v/>
      </c>
      <c r="K902" s="17" t="str">
        <f>IF(OR($D902="",$C902=""),"",IF($D902="Sell",IF(SUM($H902)&gt;0,-SUM($I902)*IF(SUM($E902)&gt;SUM($H902),SUM($H902),SUM($E902))/SUM($H902),-SUM($I902)),IF(OR($D902="Buy",$D902="Reward"),SUM($F902)+SUM($G902),0)))</f>
        <v/>
      </c>
      <c r="L902" s="17" t="str">
        <f>IF(OR($C902="",$D902&lt;&gt;"Sell"),"",IF(SUM($H902)&gt;0,SUM($F902)-SUM($G902)-SUM($I902)*IF(SUM($E902)&gt;SUM($H902),SUM($H902),SUM($E902))/SUM($H902),""))</f>
        <v/>
      </c>
      <c r="M902" s="20" t="str">
        <f>IF($D902="","",IF($C902="","Missing coin",IF(AND($D902&lt;&gt;"Buy",$D902&lt;&gt;"Sell",$D902&lt;&gt;"Fee",$D902&lt;&gt;"Reward",$D902&lt;&gt;"Transfer"),"Unknown type",IF(SUM($E902)&lt;=0,"Missing quantity",IF(COUNTIF('Portfolio'!$A$9:$A$58,$C902)=0,"Coin missing from the Portfolio tab",IF(AND($D902="Sell",SUM($E902)&gt;SUM($H902)+0.000000000001),"Sale larger than holdings",IF(AND($D902="Fee",SUM($E902)&gt;SUM($H902)+0.000000000001),"Fee larger than holdings",IF(AND(OR($D902="Buy",$D902="Sell"),SUM($F902)&lt;=0),"Missing amount",IF(AND(ISNUMBER($A902),SUM($A902)&lt;MAX($A$4:$A901)),"Date out of chronological order","OK")))))))))</f>
        <v/>
      </c>
    </row>
    <row r="903" spans="1:13" x14ac:dyDescent="0.25">
      <c r="A903" s="21"/>
      <c r="B903" s="13"/>
      <c r="C903" s="13"/>
      <c r="D903" s="13"/>
      <c r="E903" s="22"/>
      <c r="F903" s="14"/>
      <c r="G903" s="14"/>
      <c r="H903" s="16" t="str">
        <f>IF(OR($D903="",$C903=""),"",ROUND(SUMIFS($J$4:$J902,$C$4:$C902,$C903),10))</f>
        <v/>
      </c>
      <c r="I903" s="15" t="str">
        <f>IF(OR($D903="",$C903=""),"",ROUND(SUMIFS($K$4:$K902,$C$4:$C902,$C903),8))</f>
        <v/>
      </c>
      <c r="J903" s="16" t="str">
        <f>IF(OR($D903="",$C903=""),"",IF(OR($D903="Buy",$D903="Reward"),SUM($E903),IF(OR($D903="Sell",$D903="Fee"),-SUM($E903),0)))</f>
        <v/>
      </c>
      <c r="K903" s="17" t="str">
        <f>IF(OR($D903="",$C903=""),"",IF($D903="Sell",IF(SUM($H903)&gt;0,-SUM($I903)*IF(SUM($E903)&gt;SUM($H903),SUM($H903),SUM($E903))/SUM($H903),-SUM($I903)),IF(OR($D903="Buy",$D903="Reward"),SUM($F903)+SUM($G903),0)))</f>
        <v/>
      </c>
      <c r="L903" s="17" t="str">
        <f>IF(OR($C903="",$D903&lt;&gt;"Sell"),"",IF(SUM($H903)&gt;0,SUM($F903)-SUM($G903)-SUM($I903)*IF(SUM($E903)&gt;SUM($H903),SUM($H903),SUM($E903))/SUM($H903),""))</f>
        <v/>
      </c>
      <c r="M903" s="20" t="str">
        <f>IF($D903="","",IF($C903="","Missing coin",IF(AND($D903&lt;&gt;"Buy",$D903&lt;&gt;"Sell",$D903&lt;&gt;"Fee",$D903&lt;&gt;"Reward",$D903&lt;&gt;"Transfer"),"Unknown type",IF(SUM($E903)&lt;=0,"Missing quantity",IF(COUNTIF('Portfolio'!$A$9:$A$58,$C903)=0,"Coin missing from the Portfolio tab",IF(AND($D903="Sell",SUM($E903)&gt;SUM($H903)+0.000000000001),"Sale larger than holdings",IF(AND($D903="Fee",SUM($E903)&gt;SUM($H903)+0.000000000001),"Fee larger than holdings",IF(AND(OR($D903="Buy",$D903="Sell"),SUM($F903)&lt;=0),"Missing amount",IF(AND(ISNUMBER($A903),SUM($A903)&lt;MAX($A$4:$A902)),"Date out of chronological order","OK")))))))))</f>
        <v/>
      </c>
    </row>
    <row r="904" spans="1:13" x14ac:dyDescent="0.25">
      <c r="A904" s="21"/>
      <c r="B904" s="13"/>
      <c r="C904" s="13"/>
      <c r="D904" s="13"/>
      <c r="E904" s="22"/>
      <c r="F904" s="14"/>
      <c r="G904" s="14"/>
      <c r="H904" s="16" t="str">
        <f>IF(OR($D904="",$C904=""),"",ROUND(SUMIFS($J$4:$J903,$C$4:$C903,$C904),10))</f>
        <v/>
      </c>
      <c r="I904" s="15" t="str">
        <f>IF(OR($D904="",$C904=""),"",ROUND(SUMIFS($K$4:$K903,$C$4:$C903,$C904),8))</f>
        <v/>
      </c>
      <c r="J904" s="16" t="str">
        <f>IF(OR($D904="",$C904=""),"",IF(OR($D904="Buy",$D904="Reward"),SUM($E904),IF(OR($D904="Sell",$D904="Fee"),-SUM($E904),0)))</f>
        <v/>
      </c>
      <c r="K904" s="17" t="str">
        <f>IF(OR($D904="",$C904=""),"",IF($D904="Sell",IF(SUM($H904)&gt;0,-SUM($I904)*IF(SUM($E904)&gt;SUM($H904),SUM($H904),SUM($E904))/SUM($H904),-SUM($I904)),IF(OR($D904="Buy",$D904="Reward"),SUM($F904)+SUM($G904),0)))</f>
        <v/>
      </c>
      <c r="L904" s="17" t="str">
        <f>IF(OR($C904="",$D904&lt;&gt;"Sell"),"",IF(SUM($H904)&gt;0,SUM($F904)-SUM($G904)-SUM($I904)*IF(SUM($E904)&gt;SUM($H904),SUM($H904),SUM($E904))/SUM($H904),""))</f>
        <v/>
      </c>
      <c r="M904" s="20" t="str">
        <f>IF($D904="","",IF($C904="","Missing coin",IF(AND($D904&lt;&gt;"Buy",$D904&lt;&gt;"Sell",$D904&lt;&gt;"Fee",$D904&lt;&gt;"Reward",$D904&lt;&gt;"Transfer"),"Unknown type",IF(SUM($E904)&lt;=0,"Missing quantity",IF(COUNTIF('Portfolio'!$A$9:$A$58,$C904)=0,"Coin missing from the Portfolio tab",IF(AND($D904="Sell",SUM($E904)&gt;SUM($H904)+0.000000000001),"Sale larger than holdings",IF(AND($D904="Fee",SUM($E904)&gt;SUM($H904)+0.000000000001),"Fee larger than holdings",IF(AND(OR($D904="Buy",$D904="Sell"),SUM($F904)&lt;=0),"Missing amount",IF(AND(ISNUMBER($A904),SUM($A904)&lt;MAX($A$4:$A903)),"Date out of chronological order","OK")))))))))</f>
        <v/>
      </c>
    </row>
    <row r="905" spans="1:13" x14ac:dyDescent="0.25">
      <c r="A905" s="21"/>
      <c r="B905" s="13"/>
      <c r="C905" s="13"/>
      <c r="D905" s="13"/>
      <c r="E905" s="22"/>
      <c r="F905" s="14"/>
      <c r="G905" s="14"/>
      <c r="H905" s="16" t="str">
        <f>IF(OR($D905="",$C905=""),"",ROUND(SUMIFS($J$4:$J904,$C$4:$C904,$C905),10))</f>
        <v/>
      </c>
      <c r="I905" s="15" t="str">
        <f>IF(OR($D905="",$C905=""),"",ROUND(SUMIFS($K$4:$K904,$C$4:$C904,$C905),8))</f>
        <v/>
      </c>
      <c r="J905" s="16" t="str">
        <f>IF(OR($D905="",$C905=""),"",IF(OR($D905="Buy",$D905="Reward"),SUM($E905),IF(OR($D905="Sell",$D905="Fee"),-SUM($E905),0)))</f>
        <v/>
      </c>
      <c r="K905" s="17" t="str">
        <f>IF(OR($D905="",$C905=""),"",IF($D905="Sell",IF(SUM($H905)&gt;0,-SUM($I905)*IF(SUM($E905)&gt;SUM($H905),SUM($H905),SUM($E905))/SUM($H905),-SUM($I905)),IF(OR($D905="Buy",$D905="Reward"),SUM($F905)+SUM($G905),0)))</f>
        <v/>
      </c>
      <c r="L905" s="17" t="str">
        <f>IF(OR($C905="",$D905&lt;&gt;"Sell"),"",IF(SUM($H905)&gt;0,SUM($F905)-SUM($G905)-SUM($I905)*IF(SUM($E905)&gt;SUM($H905),SUM($H905),SUM($E905))/SUM($H905),""))</f>
        <v/>
      </c>
      <c r="M905" s="20" t="str">
        <f>IF($D905="","",IF($C905="","Missing coin",IF(AND($D905&lt;&gt;"Buy",$D905&lt;&gt;"Sell",$D905&lt;&gt;"Fee",$D905&lt;&gt;"Reward",$D905&lt;&gt;"Transfer"),"Unknown type",IF(SUM($E905)&lt;=0,"Missing quantity",IF(COUNTIF('Portfolio'!$A$9:$A$58,$C905)=0,"Coin missing from the Portfolio tab",IF(AND($D905="Sell",SUM($E905)&gt;SUM($H905)+0.000000000001),"Sale larger than holdings",IF(AND($D905="Fee",SUM($E905)&gt;SUM($H905)+0.000000000001),"Fee larger than holdings",IF(AND(OR($D905="Buy",$D905="Sell"),SUM($F905)&lt;=0),"Missing amount",IF(AND(ISNUMBER($A905),SUM($A905)&lt;MAX($A$4:$A904)),"Date out of chronological order","OK")))))))))</f>
        <v/>
      </c>
    </row>
    <row r="906" spans="1:13" x14ac:dyDescent="0.25">
      <c r="A906" s="21"/>
      <c r="B906" s="13"/>
      <c r="C906" s="13"/>
      <c r="D906" s="13"/>
      <c r="E906" s="22"/>
      <c r="F906" s="14"/>
      <c r="G906" s="14"/>
      <c r="H906" s="16" t="str">
        <f>IF(OR($D906="",$C906=""),"",ROUND(SUMIFS($J$4:$J905,$C$4:$C905,$C906),10))</f>
        <v/>
      </c>
      <c r="I906" s="15" t="str">
        <f>IF(OR($D906="",$C906=""),"",ROUND(SUMIFS($K$4:$K905,$C$4:$C905,$C906),8))</f>
        <v/>
      </c>
      <c r="J906" s="16" t="str">
        <f>IF(OR($D906="",$C906=""),"",IF(OR($D906="Buy",$D906="Reward"),SUM($E906),IF(OR($D906="Sell",$D906="Fee"),-SUM($E906),0)))</f>
        <v/>
      </c>
      <c r="K906" s="17" t="str">
        <f>IF(OR($D906="",$C906=""),"",IF($D906="Sell",IF(SUM($H906)&gt;0,-SUM($I906)*IF(SUM($E906)&gt;SUM($H906),SUM($H906),SUM($E906))/SUM($H906),-SUM($I906)),IF(OR($D906="Buy",$D906="Reward"),SUM($F906)+SUM($G906),0)))</f>
        <v/>
      </c>
      <c r="L906" s="17" t="str">
        <f>IF(OR($C906="",$D906&lt;&gt;"Sell"),"",IF(SUM($H906)&gt;0,SUM($F906)-SUM($G906)-SUM($I906)*IF(SUM($E906)&gt;SUM($H906),SUM($H906),SUM($E906))/SUM($H906),""))</f>
        <v/>
      </c>
      <c r="M906" s="20" t="str">
        <f>IF($D906="","",IF($C906="","Missing coin",IF(AND($D906&lt;&gt;"Buy",$D906&lt;&gt;"Sell",$D906&lt;&gt;"Fee",$D906&lt;&gt;"Reward",$D906&lt;&gt;"Transfer"),"Unknown type",IF(SUM($E906)&lt;=0,"Missing quantity",IF(COUNTIF('Portfolio'!$A$9:$A$58,$C906)=0,"Coin missing from the Portfolio tab",IF(AND($D906="Sell",SUM($E906)&gt;SUM($H906)+0.000000000001),"Sale larger than holdings",IF(AND($D906="Fee",SUM($E906)&gt;SUM($H906)+0.000000000001),"Fee larger than holdings",IF(AND(OR($D906="Buy",$D906="Sell"),SUM($F906)&lt;=0),"Missing amount",IF(AND(ISNUMBER($A906),SUM($A906)&lt;MAX($A$4:$A905)),"Date out of chronological order","OK")))))))))</f>
        <v/>
      </c>
    </row>
    <row r="907" spans="1:13" x14ac:dyDescent="0.25">
      <c r="A907" s="21"/>
      <c r="B907" s="13"/>
      <c r="C907" s="13"/>
      <c r="D907" s="13"/>
      <c r="E907" s="22"/>
      <c r="F907" s="14"/>
      <c r="G907" s="14"/>
      <c r="H907" s="16" t="str">
        <f>IF(OR($D907="",$C907=""),"",ROUND(SUMIFS($J$4:$J906,$C$4:$C906,$C907),10))</f>
        <v/>
      </c>
      <c r="I907" s="15" t="str">
        <f>IF(OR($D907="",$C907=""),"",ROUND(SUMIFS($K$4:$K906,$C$4:$C906,$C907),8))</f>
        <v/>
      </c>
      <c r="J907" s="16" t="str">
        <f>IF(OR($D907="",$C907=""),"",IF(OR($D907="Buy",$D907="Reward"),SUM($E907),IF(OR($D907="Sell",$D907="Fee"),-SUM($E907),0)))</f>
        <v/>
      </c>
      <c r="K907" s="17" t="str">
        <f>IF(OR($D907="",$C907=""),"",IF($D907="Sell",IF(SUM($H907)&gt;0,-SUM($I907)*IF(SUM($E907)&gt;SUM($H907),SUM($H907),SUM($E907))/SUM($H907),-SUM($I907)),IF(OR($D907="Buy",$D907="Reward"),SUM($F907)+SUM($G907),0)))</f>
        <v/>
      </c>
      <c r="L907" s="17" t="str">
        <f>IF(OR($C907="",$D907&lt;&gt;"Sell"),"",IF(SUM($H907)&gt;0,SUM($F907)-SUM($G907)-SUM($I907)*IF(SUM($E907)&gt;SUM($H907),SUM($H907),SUM($E907))/SUM($H907),""))</f>
        <v/>
      </c>
      <c r="M907" s="20" t="str">
        <f>IF($D907="","",IF($C907="","Missing coin",IF(AND($D907&lt;&gt;"Buy",$D907&lt;&gt;"Sell",$D907&lt;&gt;"Fee",$D907&lt;&gt;"Reward",$D907&lt;&gt;"Transfer"),"Unknown type",IF(SUM($E907)&lt;=0,"Missing quantity",IF(COUNTIF('Portfolio'!$A$9:$A$58,$C907)=0,"Coin missing from the Portfolio tab",IF(AND($D907="Sell",SUM($E907)&gt;SUM($H907)+0.000000000001),"Sale larger than holdings",IF(AND($D907="Fee",SUM($E907)&gt;SUM($H907)+0.000000000001),"Fee larger than holdings",IF(AND(OR($D907="Buy",$D907="Sell"),SUM($F907)&lt;=0),"Missing amount",IF(AND(ISNUMBER($A907),SUM($A907)&lt;MAX($A$4:$A906)),"Date out of chronological order","OK")))))))))</f>
        <v/>
      </c>
    </row>
    <row r="908" spans="1:13" x14ac:dyDescent="0.25">
      <c r="A908" s="21"/>
      <c r="B908" s="13"/>
      <c r="C908" s="13"/>
      <c r="D908" s="13"/>
      <c r="E908" s="22"/>
      <c r="F908" s="14"/>
      <c r="G908" s="14"/>
      <c r="H908" s="16" t="str">
        <f>IF(OR($D908="",$C908=""),"",ROUND(SUMIFS($J$4:$J907,$C$4:$C907,$C908),10))</f>
        <v/>
      </c>
      <c r="I908" s="15" t="str">
        <f>IF(OR($D908="",$C908=""),"",ROUND(SUMIFS($K$4:$K907,$C$4:$C907,$C908),8))</f>
        <v/>
      </c>
      <c r="J908" s="16" t="str">
        <f>IF(OR($D908="",$C908=""),"",IF(OR($D908="Buy",$D908="Reward"),SUM($E908),IF(OR($D908="Sell",$D908="Fee"),-SUM($E908),0)))</f>
        <v/>
      </c>
      <c r="K908" s="17" t="str">
        <f>IF(OR($D908="",$C908=""),"",IF($D908="Sell",IF(SUM($H908)&gt;0,-SUM($I908)*IF(SUM($E908)&gt;SUM($H908),SUM($H908),SUM($E908))/SUM($H908),-SUM($I908)),IF(OR($D908="Buy",$D908="Reward"),SUM($F908)+SUM($G908),0)))</f>
        <v/>
      </c>
      <c r="L908" s="17" t="str">
        <f>IF(OR($C908="",$D908&lt;&gt;"Sell"),"",IF(SUM($H908)&gt;0,SUM($F908)-SUM($G908)-SUM($I908)*IF(SUM($E908)&gt;SUM($H908),SUM($H908),SUM($E908))/SUM($H908),""))</f>
        <v/>
      </c>
      <c r="M908" s="20" t="str">
        <f>IF($D908="","",IF($C908="","Missing coin",IF(AND($D908&lt;&gt;"Buy",$D908&lt;&gt;"Sell",$D908&lt;&gt;"Fee",$D908&lt;&gt;"Reward",$D908&lt;&gt;"Transfer"),"Unknown type",IF(SUM($E908)&lt;=0,"Missing quantity",IF(COUNTIF('Portfolio'!$A$9:$A$58,$C908)=0,"Coin missing from the Portfolio tab",IF(AND($D908="Sell",SUM($E908)&gt;SUM($H908)+0.000000000001),"Sale larger than holdings",IF(AND($D908="Fee",SUM($E908)&gt;SUM($H908)+0.000000000001),"Fee larger than holdings",IF(AND(OR($D908="Buy",$D908="Sell"),SUM($F908)&lt;=0),"Missing amount",IF(AND(ISNUMBER($A908),SUM($A908)&lt;MAX($A$4:$A907)),"Date out of chronological order","OK")))))))))</f>
        <v/>
      </c>
    </row>
    <row r="909" spans="1:13" x14ac:dyDescent="0.25">
      <c r="A909" s="21"/>
      <c r="B909" s="13"/>
      <c r="C909" s="13"/>
      <c r="D909" s="13"/>
      <c r="E909" s="22"/>
      <c r="F909" s="14"/>
      <c r="G909" s="14"/>
      <c r="H909" s="16" t="str">
        <f>IF(OR($D909="",$C909=""),"",ROUND(SUMIFS($J$4:$J908,$C$4:$C908,$C909),10))</f>
        <v/>
      </c>
      <c r="I909" s="15" t="str">
        <f>IF(OR($D909="",$C909=""),"",ROUND(SUMIFS($K$4:$K908,$C$4:$C908,$C909),8))</f>
        <v/>
      </c>
      <c r="J909" s="16" t="str">
        <f>IF(OR($D909="",$C909=""),"",IF(OR($D909="Buy",$D909="Reward"),SUM($E909),IF(OR($D909="Sell",$D909="Fee"),-SUM($E909),0)))</f>
        <v/>
      </c>
      <c r="K909" s="17" t="str">
        <f>IF(OR($D909="",$C909=""),"",IF($D909="Sell",IF(SUM($H909)&gt;0,-SUM($I909)*IF(SUM($E909)&gt;SUM($H909),SUM($H909),SUM($E909))/SUM($H909),-SUM($I909)),IF(OR($D909="Buy",$D909="Reward"),SUM($F909)+SUM($G909),0)))</f>
        <v/>
      </c>
      <c r="L909" s="17" t="str">
        <f>IF(OR($C909="",$D909&lt;&gt;"Sell"),"",IF(SUM($H909)&gt;0,SUM($F909)-SUM($G909)-SUM($I909)*IF(SUM($E909)&gt;SUM($H909),SUM($H909),SUM($E909))/SUM($H909),""))</f>
        <v/>
      </c>
      <c r="M909" s="20" t="str">
        <f>IF($D909="","",IF($C909="","Missing coin",IF(AND($D909&lt;&gt;"Buy",$D909&lt;&gt;"Sell",$D909&lt;&gt;"Fee",$D909&lt;&gt;"Reward",$D909&lt;&gt;"Transfer"),"Unknown type",IF(SUM($E909)&lt;=0,"Missing quantity",IF(COUNTIF('Portfolio'!$A$9:$A$58,$C909)=0,"Coin missing from the Portfolio tab",IF(AND($D909="Sell",SUM($E909)&gt;SUM($H909)+0.000000000001),"Sale larger than holdings",IF(AND($D909="Fee",SUM($E909)&gt;SUM($H909)+0.000000000001),"Fee larger than holdings",IF(AND(OR($D909="Buy",$D909="Sell"),SUM($F909)&lt;=0),"Missing amount",IF(AND(ISNUMBER($A909),SUM($A909)&lt;MAX($A$4:$A908)),"Date out of chronological order","OK")))))))))</f>
        <v/>
      </c>
    </row>
    <row r="910" spans="1:13" x14ac:dyDescent="0.25">
      <c r="A910" s="21"/>
      <c r="B910" s="13"/>
      <c r="C910" s="13"/>
      <c r="D910" s="13"/>
      <c r="E910" s="22"/>
      <c r="F910" s="14"/>
      <c r="G910" s="14"/>
      <c r="H910" s="16" t="str">
        <f>IF(OR($D910="",$C910=""),"",ROUND(SUMIFS($J$4:$J909,$C$4:$C909,$C910),10))</f>
        <v/>
      </c>
      <c r="I910" s="15" t="str">
        <f>IF(OR($D910="",$C910=""),"",ROUND(SUMIFS($K$4:$K909,$C$4:$C909,$C910),8))</f>
        <v/>
      </c>
      <c r="J910" s="16" t="str">
        <f>IF(OR($D910="",$C910=""),"",IF(OR($D910="Buy",$D910="Reward"),SUM($E910),IF(OR($D910="Sell",$D910="Fee"),-SUM($E910),0)))</f>
        <v/>
      </c>
      <c r="K910" s="17" t="str">
        <f>IF(OR($D910="",$C910=""),"",IF($D910="Sell",IF(SUM($H910)&gt;0,-SUM($I910)*IF(SUM($E910)&gt;SUM($H910),SUM($H910),SUM($E910))/SUM($H910),-SUM($I910)),IF(OR($D910="Buy",$D910="Reward"),SUM($F910)+SUM($G910),0)))</f>
        <v/>
      </c>
      <c r="L910" s="17" t="str">
        <f>IF(OR($C910="",$D910&lt;&gt;"Sell"),"",IF(SUM($H910)&gt;0,SUM($F910)-SUM($G910)-SUM($I910)*IF(SUM($E910)&gt;SUM($H910),SUM($H910),SUM($E910))/SUM($H910),""))</f>
        <v/>
      </c>
      <c r="M910" s="20" t="str">
        <f>IF($D910="","",IF($C910="","Missing coin",IF(AND($D910&lt;&gt;"Buy",$D910&lt;&gt;"Sell",$D910&lt;&gt;"Fee",$D910&lt;&gt;"Reward",$D910&lt;&gt;"Transfer"),"Unknown type",IF(SUM($E910)&lt;=0,"Missing quantity",IF(COUNTIF('Portfolio'!$A$9:$A$58,$C910)=0,"Coin missing from the Portfolio tab",IF(AND($D910="Sell",SUM($E910)&gt;SUM($H910)+0.000000000001),"Sale larger than holdings",IF(AND($D910="Fee",SUM($E910)&gt;SUM($H910)+0.000000000001),"Fee larger than holdings",IF(AND(OR($D910="Buy",$D910="Sell"),SUM($F910)&lt;=0),"Missing amount",IF(AND(ISNUMBER($A910),SUM($A910)&lt;MAX($A$4:$A909)),"Date out of chronological order","OK")))))))))</f>
        <v/>
      </c>
    </row>
    <row r="911" spans="1:13" x14ac:dyDescent="0.25">
      <c r="A911" s="21"/>
      <c r="B911" s="13"/>
      <c r="C911" s="13"/>
      <c r="D911" s="13"/>
      <c r="E911" s="22"/>
      <c r="F911" s="14"/>
      <c r="G911" s="14"/>
      <c r="H911" s="16" t="str">
        <f>IF(OR($D911="",$C911=""),"",ROUND(SUMIFS($J$4:$J910,$C$4:$C910,$C911),10))</f>
        <v/>
      </c>
      <c r="I911" s="15" t="str">
        <f>IF(OR($D911="",$C911=""),"",ROUND(SUMIFS($K$4:$K910,$C$4:$C910,$C911),8))</f>
        <v/>
      </c>
      <c r="J911" s="16" t="str">
        <f>IF(OR($D911="",$C911=""),"",IF(OR($D911="Buy",$D911="Reward"),SUM($E911),IF(OR($D911="Sell",$D911="Fee"),-SUM($E911),0)))</f>
        <v/>
      </c>
      <c r="K911" s="17" t="str">
        <f>IF(OR($D911="",$C911=""),"",IF($D911="Sell",IF(SUM($H911)&gt;0,-SUM($I911)*IF(SUM($E911)&gt;SUM($H911),SUM($H911),SUM($E911))/SUM($H911),-SUM($I911)),IF(OR($D911="Buy",$D911="Reward"),SUM($F911)+SUM($G911),0)))</f>
        <v/>
      </c>
      <c r="L911" s="17" t="str">
        <f>IF(OR($C911="",$D911&lt;&gt;"Sell"),"",IF(SUM($H911)&gt;0,SUM($F911)-SUM($G911)-SUM($I911)*IF(SUM($E911)&gt;SUM($H911),SUM($H911),SUM($E911))/SUM($H911),""))</f>
        <v/>
      </c>
      <c r="M911" s="20" t="str">
        <f>IF($D911="","",IF($C911="","Missing coin",IF(AND($D911&lt;&gt;"Buy",$D911&lt;&gt;"Sell",$D911&lt;&gt;"Fee",$D911&lt;&gt;"Reward",$D911&lt;&gt;"Transfer"),"Unknown type",IF(SUM($E911)&lt;=0,"Missing quantity",IF(COUNTIF('Portfolio'!$A$9:$A$58,$C911)=0,"Coin missing from the Portfolio tab",IF(AND($D911="Sell",SUM($E911)&gt;SUM($H911)+0.000000000001),"Sale larger than holdings",IF(AND($D911="Fee",SUM($E911)&gt;SUM($H911)+0.000000000001),"Fee larger than holdings",IF(AND(OR($D911="Buy",$D911="Sell"),SUM($F911)&lt;=0),"Missing amount",IF(AND(ISNUMBER($A911),SUM($A911)&lt;MAX($A$4:$A910)),"Date out of chronological order","OK")))))))))</f>
        <v/>
      </c>
    </row>
    <row r="912" spans="1:13" x14ac:dyDescent="0.25">
      <c r="A912" s="21"/>
      <c r="B912" s="13"/>
      <c r="C912" s="13"/>
      <c r="D912" s="13"/>
      <c r="E912" s="22"/>
      <c r="F912" s="14"/>
      <c r="G912" s="14"/>
      <c r="H912" s="16" t="str">
        <f>IF(OR($D912="",$C912=""),"",ROUND(SUMIFS($J$4:$J911,$C$4:$C911,$C912),10))</f>
        <v/>
      </c>
      <c r="I912" s="15" t="str">
        <f>IF(OR($D912="",$C912=""),"",ROUND(SUMIFS($K$4:$K911,$C$4:$C911,$C912),8))</f>
        <v/>
      </c>
      <c r="J912" s="16" t="str">
        <f>IF(OR($D912="",$C912=""),"",IF(OR($D912="Buy",$D912="Reward"),SUM($E912),IF(OR($D912="Sell",$D912="Fee"),-SUM($E912),0)))</f>
        <v/>
      </c>
      <c r="K912" s="17" t="str">
        <f>IF(OR($D912="",$C912=""),"",IF($D912="Sell",IF(SUM($H912)&gt;0,-SUM($I912)*IF(SUM($E912)&gt;SUM($H912),SUM($H912),SUM($E912))/SUM($H912),-SUM($I912)),IF(OR($D912="Buy",$D912="Reward"),SUM($F912)+SUM($G912),0)))</f>
        <v/>
      </c>
      <c r="L912" s="17" t="str">
        <f>IF(OR($C912="",$D912&lt;&gt;"Sell"),"",IF(SUM($H912)&gt;0,SUM($F912)-SUM($G912)-SUM($I912)*IF(SUM($E912)&gt;SUM($H912),SUM($H912),SUM($E912))/SUM($H912),""))</f>
        <v/>
      </c>
      <c r="M912" s="20" t="str">
        <f>IF($D912="","",IF($C912="","Missing coin",IF(AND($D912&lt;&gt;"Buy",$D912&lt;&gt;"Sell",$D912&lt;&gt;"Fee",$D912&lt;&gt;"Reward",$D912&lt;&gt;"Transfer"),"Unknown type",IF(SUM($E912)&lt;=0,"Missing quantity",IF(COUNTIF('Portfolio'!$A$9:$A$58,$C912)=0,"Coin missing from the Portfolio tab",IF(AND($D912="Sell",SUM($E912)&gt;SUM($H912)+0.000000000001),"Sale larger than holdings",IF(AND($D912="Fee",SUM($E912)&gt;SUM($H912)+0.000000000001),"Fee larger than holdings",IF(AND(OR($D912="Buy",$D912="Sell"),SUM($F912)&lt;=0),"Missing amount",IF(AND(ISNUMBER($A912),SUM($A912)&lt;MAX($A$4:$A911)),"Date out of chronological order","OK")))))))))</f>
        <v/>
      </c>
    </row>
    <row r="913" spans="1:13" x14ac:dyDescent="0.25">
      <c r="A913" s="21"/>
      <c r="B913" s="13"/>
      <c r="C913" s="13"/>
      <c r="D913" s="13"/>
      <c r="E913" s="22"/>
      <c r="F913" s="14"/>
      <c r="G913" s="14"/>
      <c r="H913" s="16" t="str">
        <f>IF(OR($D913="",$C913=""),"",ROUND(SUMIFS($J$4:$J912,$C$4:$C912,$C913),10))</f>
        <v/>
      </c>
      <c r="I913" s="15" t="str">
        <f>IF(OR($D913="",$C913=""),"",ROUND(SUMIFS($K$4:$K912,$C$4:$C912,$C913),8))</f>
        <v/>
      </c>
      <c r="J913" s="16" t="str">
        <f>IF(OR($D913="",$C913=""),"",IF(OR($D913="Buy",$D913="Reward"),SUM($E913),IF(OR($D913="Sell",$D913="Fee"),-SUM($E913),0)))</f>
        <v/>
      </c>
      <c r="K913" s="17" t="str">
        <f>IF(OR($D913="",$C913=""),"",IF($D913="Sell",IF(SUM($H913)&gt;0,-SUM($I913)*IF(SUM($E913)&gt;SUM($H913),SUM($H913),SUM($E913))/SUM($H913),-SUM($I913)),IF(OR($D913="Buy",$D913="Reward"),SUM($F913)+SUM($G913),0)))</f>
        <v/>
      </c>
      <c r="L913" s="17" t="str">
        <f>IF(OR($C913="",$D913&lt;&gt;"Sell"),"",IF(SUM($H913)&gt;0,SUM($F913)-SUM($G913)-SUM($I913)*IF(SUM($E913)&gt;SUM($H913),SUM($H913),SUM($E913))/SUM($H913),""))</f>
        <v/>
      </c>
      <c r="M913" s="20" t="str">
        <f>IF($D913="","",IF($C913="","Missing coin",IF(AND($D913&lt;&gt;"Buy",$D913&lt;&gt;"Sell",$D913&lt;&gt;"Fee",$D913&lt;&gt;"Reward",$D913&lt;&gt;"Transfer"),"Unknown type",IF(SUM($E913)&lt;=0,"Missing quantity",IF(COUNTIF('Portfolio'!$A$9:$A$58,$C913)=0,"Coin missing from the Portfolio tab",IF(AND($D913="Sell",SUM($E913)&gt;SUM($H913)+0.000000000001),"Sale larger than holdings",IF(AND($D913="Fee",SUM($E913)&gt;SUM($H913)+0.000000000001),"Fee larger than holdings",IF(AND(OR($D913="Buy",$D913="Sell"),SUM($F913)&lt;=0),"Missing amount",IF(AND(ISNUMBER($A913),SUM($A913)&lt;MAX($A$4:$A912)),"Date out of chronological order","OK")))))))))</f>
        <v/>
      </c>
    </row>
    <row r="914" spans="1:13" x14ac:dyDescent="0.25">
      <c r="A914" s="21"/>
      <c r="B914" s="13"/>
      <c r="C914" s="13"/>
      <c r="D914" s="13"/>
      <c r="E914" s="22"/>
      <c r="F914" s="14"/>
      <c r="G914" s="14"/>
      <c r="H914" s="16" t="str">
        <f>IF(OR($D914="",$C914=""),"",ROUND(SUMIFS($J$4:$J913,$C$4:$C913,$C914),10))</f>
        <v/>
      </c>
      <c r="I914" s="15" t="str">
        <f>IF(OR($D914="",$C914=""),"",ROUND(SUMIFS($K$4:$K913,$C$4:$C913,$C914),8))</f>
        <v/>
      </c>
      <c r="J914" s="16" t="str">
        <f>IF(OR($D914="",$C914=""),"",IF(OR($D914="Buy",$D914="Reward"),SUM($E914),IF(OR($D914="Sell",$D914="Fee"),-SUM($E914),0)))</f>
        <v/>
      </c>
      <c r="K914" s="17" t="str">
        <f>IF(OR($D914="",$C914=""),"",IF($D914="Sell",IF(SUM($H914)&gt;0,-SUM($I914)*IF(SUM($E914)&gt;SUM($H914),SUM($H914),SUM($E914))/SUM($H914),-SUM($I914)),IF(OR($D914="Buy",$D914="Reward"),SUM($F914)+SUM($G914),0)))</f>
        <v/>
      </c>
      <c r="L914" s="17" t="str">
        <f>IF(OR($C914="",$D914&lt;&gt;"Sell"),"",IF(SUM($H914)&gt;0,SUM($F914)-SUM($G914)-SUM($I914)*IF(SUM($E914)&gt;SUM($H914),SUM($H914),SUM($E914))/SUM($H914),""))</f>
        <v/>
      </c>
      <c r="M914" s="20" t="str">
        <f>IF($D914="","",IF($C914="","Missing coin",IF(AND($D914&lt;&gt;"Buy",$D914&lt;&gt;"Sell",$D914&lt;&gt;"Fee",$D914&lt;&gt;"Reward",$D914&lt;&gt;"Transfer"),"Unknown type",IF(SUM($E914)&lt;=0,"Missing quantity",IF(COUNTIF('Portfolio'!$A$9:$A$58,$C914)=0,"Coin missing from the Portfolio tab",IF(AND($D914="Sell",SUM($E914)&gt;SUM($H914)+0.000000000001),"Sale larger than holdings",IF(AND($D914="Fee",SUM($E914)&gt;SUM($H914)+0.000000000001),"Fee larger than holdings",IF(AND(OR($D914="Buy",$D914="Sell"),SUM($F914)&lt;=0),"Missing amount",IF(AND(ISNUMBER($A914),SUM($A914)&lt;MAX($A$4:$A913)),"Date out of chronological order","OK")))))))))</f>
        <v/>
      </c>
    </row>
    <row r="915" spans="1:13" x14ac:dyDescent="0.25">
      <c r="A915" s="21"/>
      <c r="B915" s="13"/>
      <c r="C915" s="13"/>
      <c r="D915" s="13"/>
      <c r="E915" s="22"/>
      <c r="F915" s="14"/>
      <c r="G915" s="14"/>
      <c r="H915" s="16" t="str">
        <f>IF(OR($D915="",$C915=""),"",ROUND(SUMIFS($J$4:$J914,$C$4:$C914,$C915),10))</f>
        <v/>
      </c>
      <c r="I915" s="15" t="str">
        <f>IF(OR($D915="",$C915=""),"",ROUND(SUMIFS($K$4:$K914,$C$4:$C914,$C915),8))</f>
        <v/>
      </c>
      <c r="J915" s="16" t="str">
        <f>IF(OR($D915="",$C915=""),"",IF(OR($D915="Buy",$D915="Reward"),SUM($E915),IF(OR($D915="Sell",$D915="Fee"),-SUM($E915),0)))</f>
        <v/>
      </c>
      <c r="K915" s="17" t="str">
        <f>IF(OR($D915="",$C915=""),"",IF($D915="Sell",IF(SUM($H915)&gt;0,-SUM($I915)*IF(SUM($E915)&gt;SUM($H915),SUM($H915),SUM($E915))/SUM($H915),-SUM($I915)),IF(OR($D915="Buy",$D915="Reward"),SUM($F915)+SUM($G915),0)))</f>
        <v/>
      </c>
      <c r="L915" s="17" t="str">
        <f>IF(OR($C915="",$D915&lt;&gt;"Sell"),"",IF(SUM($H915)&gt;0,SUM($F915)-SUM($G915)-SUM($I915)*IF(SUM($E915)&gt;SUM($H915),SUM($H915),SUM($E915))/SUM($H915),""))</f>
        <v/>
      </c>
      <c r="M915" s="20" t="str">
        <f>IF($D915="","",IF($C915="","Missing coin",IF(AND($D915&lt;&gt;"Buy",$D915&lt;&gt;"Sell",$D915&lt;&gt;"Fee",$D915&lt;&gt;"Reward",$D915&lt;&gt;"Transfer"),"Unknown type",IF(SUM($E915)&lt;=0,"Missing quantity",IF(COUNTIF('Portfolio'!$A$9:$A$58,$C915)=0,"Coin missing from the Portfolio tab",IF(AND($D915="Sell",SUM($E915)&gt;SUM($H915)+0.000000000001),"Sale larger than holdings",IF(AND($D915="Fee",SUM($E915)&gt;SUM($H915)+0.000000000001),"Fee larger than holdings",IF(AND(OR($D915="Buy",$D915="Sell"),SUM($F915)&lt;=0),"Missing amount",IF(AND(ISNUMBER($A915),SUM($A915)&lt;MAX($A$4:$A914)),"Date out of chronological order","OK")))))))))</f>
        <v/>
      </c>
    </row>
    <row r="916" spans="1:13" x14ac:dyDescent="0.25">
      <c r="A916" s="21"/>
      <c r="B916" s="13"/>
      <c r="C916" s="13"/>
      <c r="D916" s="13"/>
      <c r="E916" s="22"/>
      <c r="F916" s="14"/>
      <c r="G916" s="14"/>
      <c r="H916" s="16" t="str">
        <f>IF(OR($D916="",$C916=""),"",ROUND(SUMIFS($J$4:$J915,$C$4:$C915,$C916),10))</f>
        <v/>
      </c>
      <c r="I916" s="15" t="str">
        <f>IF(OR($D916="",$C916=""),"",ROUND(SUMIFS($K$4:$K915,$C$4:$C915,$C916),8))</f>
        <v/>
      </c>
      <c r="J916" s="16" t="str">
        <f>IF(OR($D916="",$C916=""),"",IF(OR($D916="Buy",$D916="Reward"),SUM($E916),IF(OR($D916="Sell",$D916="Fee"),-SUM($E916),0)))</f>
        <v/>
      </c>
      <c r="K916" s="17" t="str">
        <f>IF(OR($D916="",$C916=""),"",IF($D916="Sell",IF(SUM($H916)&gt;0,-SUM($I916)*IF(SUM($E916)&gt;SUM($H916),SUM($H916),SUM($E916))/SUM($H916),-SUM($I916)),IF(OR($D916="Buy",$D916="Reward"),SUM($F916)+SUM($G916),0)))</f>
        <v/>
      </c>
      <c r="L916" s="17" t="str">
        <f>IF(OR($C916="",$D916&lt;&gt;"Sell"),"",IF(SUM($H916)&gt;0,SUM($F916)-SUM($G916)-SUM($I916)*IF(SUM($E916)&gt;SUM($H916),SUM($H916),SUM($E916))/SUM($H916),""))</f>
        <v/>
      </c>
      <c r="M916" s="20" t="str">
        <f>IF($D916="","",IF($C916="","Missing coin",IF(AND($D916&lt;&gt;"Buy",$D916&lt;&gt;"Sell",$D916&lt;&gt;"Fee",$D916&lt;&gt;"Reward",$D916&lt;&gt;"Transfer"),"Unknown type",IF(SUM($E916)&lt;=0,"Missing quantity",IF(COUNTIF('Portfolio'!$A$9:$A$58,$C916)=0,"Coin missing from the Portfolio tab",IF(AND($D916="Sell",SUM($E916)&gt;SUM($H916)+0.000000000001),"Sale larger than holdings",IF(AND($D916="Fee",SUM($E916)&gt;SUM($H916)+0.000000000001),"Fee larger than holdings",IF(AND(OR($D916="Buy",$D916="Sell"),SUM($F916)&lt;=0),"Missing amount",IF(AND(ISNUMBER($A916),SUM($A916)&lt;MAX($A$4:$A915)),"Date out of chronological order","OK")))))))))</f>
        <v/>
      </c>
    </row>
    <row r="917" spans="1:13" x14ac:dyDescent="0.25">
      <c r="A917" s="21"/>
      <c r="B917" s="13"/>
      <c r="C917" s="13"/>
      <c r="D917" s="13"/>
      <c r="E917" s="22"/>
      <c r="F917" s="14"/>
      <c r="G917" s="14"/>
      <c r="H917" s="16" t="str">
        <f>IF(OR($D917="",$C917=""),"",ROUND(SUMIFS($J$4:$J916,$C$4:$C916,$C917),10))</f>
        <v/>
      </c>
      <c r="I917" s="15" t="str">
        <f>IF(OR($D917="",$C917=""),"",ROUND(SUMIFS($K$4:$K916,$C$4:$C916,$C917),8))</f>
        <v/>
      </c>
      <c r="J917" s="16" t="str">
        <f>IF(OR($D917="",$C917=""),"",IF(OR($D917="Buy",$D917="Reward"),SUM($E917),IF(OR($D917="Sell",$D917="Fee"),-SUM($E917),0)))</f>
        <v/>
      </c>
      <c r="K917" s="17" t="str">
        <f>IF(OR($D917="",$C917=""),"",IF($D917="Sell",IF(SUM($H917)&gt;0,-SUM($I917)*IF(SUM($E917)&gt;SUM($H917),SUM($H917),SUM($E917))/SUM($H917),-SUM($I917)),IF(OR($D917="Buy",$D917="Reward"),SUM($F917)+SUM($G917),0)))</f>
        <v/>
      </c>
      <c r="L917" s="17" t="str">
        <f>IF(OR($C917="",$D917&lt;&gt;"Sell"),"",IF(SUM($H917)&gt;0,SUM($F917)-SUM($G917)-SUM($I917)*IF(SUM($E917)&gt;SUM($H917),SUM($H917),SUM($E917))/SUM($H917),""))</f>
        <v/>
      </c>
      <c r="M917" s="20" t="str">
        <f>IF($D917="","",IF($C917="","Missing coin",IF(AND($D917&lt;&gt;"Buy",$D917&lt;&gt;"Sell",$D917&lt;&gt;"Fee",$D917&lt;&gt;"Reward",$D917&lt;&gt;"Transfer"),"Unknown type",IF(SUM($E917)&lt;=0,"Missing quantity",IF(COUNTIF('Portfolio'!$A$9:$A$58,$C917)=0,"Coin missing from the Portfolio tab",IF(AND($D917="Sell",SUM($E917)&gt;SUM($H917)+0.000000000001),"Sale larger than holdings",IF(AND($D917="Fee",SUM($E917)&gt;SUM($H917)+0.000000000001),"Fee larger than holdings",IF(AND(OR($D917="Buy",$D917="Sell"),SUM($F917)&lt;=0),"Missing amount",IF(AND(ISNUMBER($A917),SUM($A917)&lt;MAX($A$4:$A916)),"Date out of chronological order","OK")))))))))</f>
        <v/>
      </c>
    </row>
    <row r="918" spans="1:13" x14ac:dyDescent="0.25">
      <c r="A918" s="21"/>
      <c r="B918" s="13"/>
      <c r="C918" s="13"/>
      <c r="D918" s="13"/>
      <c r="E918" s="22"/>
      <c r="F918" s="14"/>
      <c r="G918" s="14"/>
      <c r="H918" s="16" t="str">
        <f>IF(OR($D918="",$C918=""),"",ROUND(SUMIFS($J$4:$J917,$C$4:$C917,$C918),10))</f>
        <v/>
      </c>
      <c r="I918" s="15" t="str">
        <f>IF(OR($D918="",$C918=""),"",ROUND(SUMIFS($K$4:$K917,$C$4:$C917,$C918),8))</f>
        <v/>
      </c>
      <c r="J918" s="16" t="str">
        <f>IF(OR($D918="",$C918=""),"",IF(OR($D918="Buy",$D918="Reward"),SUM($E918),IF(OR($D918="Sell",$D918="Fee"),-SUM($E918),0)))</f>
        <v/>
      </c>
      <c r="K918" s="17" t="str">
        <f>IF(OR($D918="",$C918=""),"",IF($D918="Sell",IF(SUM($H918)&gt;0,-SUM($I918)*IF(SUM($E918)&gt;SUM($H918),SUM($H918),SUM($E918))/SUM($H918),-SUM($I918)),IF(OR($D918="Buy",$D918="Reward"),SUM($F918)+SUM($G918),0)))</f>
        <v/>
      </c>
      <c r="L918" s="17" t="str">
        <f>IF(OR($C918="",$D918&lt;&gt;"Sell"),"",IF(SUM($H918)&gt;0,SUM($F918)-SUM($G918)-SUM($I918)*IF(SUM($E918)&gt;SUM($H918),SUM($H918),SUM($E918))/SUM($H918),""))</f>
        <v/>
      </c>
      <c r="M918" s="20" t="str">
        <f>IF($D918="","",IF($C918="","Missing coin",IF(AND($D918&lt;&gt;"Buy",$D918&lt;&gt;"Sell",$D918&lt;&gt;"Fee",$D918&lt;&gt;"Reward",$D918&lt;&gt;"Transfer"),"Unknown type",IF(SUM($E918)&lt;=0,"Missing quantity",IF(COUNTIF('Portfolio'!$A$9:$A$58,$C918)=0,"Coin missing from the Portfolio tab",IF(AND($D918="Sell",SUM($E918)&gt;SUM($H918)+0.000000000001),"Sale larger than holdings",IF(AND($D918="Fee",SUM($E918)&gt;SUM($H918)+0.000000000001),"Fee larger than holdings",IF(AND(OR($D918="Buy",$D918="Sell"),SUM($F918)&lt;=0),"Missing amount",IF(AND(ISNUMBER($A918),SUM($A918)&lt;MAX($A$4:$A917)),"Date out of chronological order","OK")))))))))</f>
        <v/>
      </c>
    </row>
    <row r="919" spans="1:13" x14ac:dyDescent="0.25">
      <c r="A919" s="21"/>
      <c r="B919" s="13"/>
      <c r="C919" s="13"/>
      <c r="D919" s="13"/>
      <c r="E919" s="22"/>
      <c r="F919" s="14"/>
      <c r="G919" s="14"/>
      <c r="H919" s="16" t="str">
        <f>IF(OR($D919="",$C919=""),"",ROUND(SUMIFS($J$4:$J918,$C$4:$C918,$C919),10))</f>
        <v/>
      </c>
      <c r="I919" s="15" t="str">
        <f>IF(OR($D919="",$C919=""),"",ROUND(SUMIFS($K$4:$K918,$C$4:$C918,$C919),8))</f>
        <v/>
      </c>
      <c r="J919" s="16" t="str">
        <f>IF(OR($D919="",$C919=""),"",IF(OR($D919="Buy",$D919="Reward"),SUM($E919),IF(OR($D919="Sell",$D919="Fee"),-SUM($E919),0)))</f>
        <v/>
      </c>
      <c r="K919" s="17" t="str">
        <f>IF(OR($D919="",$C919=""),"",IF($D919="Sell",IF(SUM($H919)&gt;0,-SUM($I919)*IF(SUM($E919)&gt;SUM($H919),SUM($H919),SUM($E919))/SUM($H919),-SUM($I919)),IF(OR($D919="Buy",$D919="Reward"),SUM($F919)+SUM($G919),0)))</f>
        <v/>
      </c>
      <c r="L919" s="17" t="str">
        <f>IF(OR($C919="",$D919&lt;&gt;"Sell"),"",IF(SUM($H919)&gt;0,SUM($F919)-SUM($G919)-SUM($I919)*IF(SUM($E919)&gt;SUM($H919),SUM($H919),SUM($E919))/SUM($H919),""))</f>
        <v/>
      </c>
      <c r="M919" s="20" t="str">
        <f>IF($D919="","",IF($C919="","Missing coin",IF(AND($D919&lt;&gt;"Buy",$D919&lt;&gt;"Sell",$D919&lt;&gt;"Fee",$D919&lt;&gt;"Reward",$D919&lt;&gt;"Transfer"),"Unknown type",IF(SUM($E919)&lt;=0,"Missing quantity",IF(COUNTIF('Portfolio'!$A$9:$A$58,$C919)=0,"Coin missing from the Portfolio tab",IF(AND($D919="Sell",SUM($E919)&gt;SUM($H919)+0.000000000001),"Sale larger than holdings",IF(AND($D919="Fee",SUM($E919)&gt;SUM($H919)+0.000000000001),"Fee larger than holdings",IF(AND(OR($D919="Buy",$D919="Sell"),SUM($F919)&lt;=0),"Missing amount",IF(AND(ISNUMBER($A919),SUM($A919)&lt;MAX($A$4:$A918)),"Date out of chronological order","OK")))))))))</f>
        <v/>
      </c>
    </row>
    <row r="920" spans="1:13" x14ac:dyDescent="0.25">
      <c r="A920" s="21"/>
      <c r="B920" s="13"/>
      <c r="C920" s="13"/>
      <c r="D920" s="13"/>
      <c r="E920" s="22"/>
      <c r="F920" s="14"/>
      <c r="G920" s="14"/>
      <c r="H920" s="16" t="str">
        <f>IF(OR($D920="",$C920=""),"",ROUND(SUMIFS($J$4:$J919,$C$4:$C919,$C920),10))</f>
        <v/>
      </c>
      <c r="I920" s="15" t="str">
        <f>IF(OR($D920="",$C920=""),"",ROUND(SUMIFS($K$4:$K919,$C$4:$C919,$C920),8))</f>
        <v/>
      </c>
      <c r="J920" s="16" t="str">
        <f>IF(OR($D920="",$C920=""),"",IF(OR($D920="Buy",$D920="Reward"),SUM($E920),IF(OR($D920="Sell",$D920="Fee"),-SUM($E920),0)))</f>
        <v/>
      </c>
      <c r="K920" s="17" t="str">
        <f>IF(OR($D920="",$C920=""),"",IF($D920="Sell",IF(SUM($H920)&gt;0,-SUM($I920)*IF(SUM($E920)&gt;SUM($H920),SUM($H920),SUM($E920))/SUM($H920),-SUM($I920)),IF(OR($D920="Buy",$D920="Reward"),SUM($F920)+SUM($G920),0)))</f>
        <v/>
      </c>
      <c r="L920" s="17" t="str">
        <f>IF(OR($C920="",$D920&lt;&gt;"Sell"),"",IF(SUM($H920)&gt;0,SUM($F920)-SUM($G920)-SUM($I920)*IF(SUM($E920)&gt;SUM($H920),SUM($H920),SUM($E920))/SUM($H920),""))</f>
        <v/>
      </c>
      <c r="M920" s="20" t="str">
        <f>IF($D920="","",IF($C920="","Missing coin",IF(AND($D920&lt;&gt;"Buy",$D920&lt;&gt;"Sell",$D920&lt;&gt;"Fee",$D920&lt;&gt;"Reward",$D920&lt;&gt;"Transfer"),"Unknown type",IF(SUM($E920)&lt;=0,"Missing quantity",IF(COUNTIF('Portfolio'!$A$9:$A$58,$C920)=0,"Coin missing from the Portfolio tab",IF(AND($D920="Sell",SUM($E920)&gt;SUM($H920)+0.000000000001),"Sale larger than holdings",IF(AND($D920="Fee",SUM($E920)&gt;SUM($H920)+0.000000000001),"Fee larger than holdings",IF(AND(OR($D920="Buy",$D920="Sell"),SUM($F920)&lt;=0),"Missing amount",IF(AND(ISNUMBER($A920),SUM($A920)&lt;MAX($A$4:$A919)),"Date out of chronological order","OK")))))))))</f>
        <v/>
      </c>
    </row>
    <row r="921" spans="1:13" x14ac:dyDescent="0.25">
      <c r="A921" s="21"/>
      <c r="B921" s="13"/>
      <c r="C921" s="13"/>
      <c r="D921" s="13"/>
      <c r="E921" s="22"/>
      <c r="F921" s="14"/>
      <c r="G921" s="14"/>
      <c r="H921" s="16" t="str">
        <f>IF(OR($D921="",$C921=""),"",ROUND(SUMIFS($J$4:$J920,$C$4:$C920,$C921),10))</f>
        <v/>
      </c>
      <c r="I921" s="15" t="str">
        <f>IF(OR($D921="",$C921=""),"",ROUND(SUMIFS($K$4:$K920,$C$4:$C920,$C921),8))</f>
        <v/>
      </c>
      <c r="J921" s="16" t="str">
        <f>IF(OR($D921="",$C921=""),"",IF(OR($D921="Buy",$D921="Reward"),SUM($E921),IF(OR($D921="Sell",$D921="Fee"),-SUM($E921),0)))</f>
        <v/>
      </c>
      <c r="K921" s="17" t="str">
        <f>IF(OR($D921="",$C921=""),"",IF($D921="Sell",IF(SUM($H921)&gt;0,-SUM($I921)*IF(SUM($E921)&gt;SUM($H921),SUM($H921),SUM($E921))/SUM($H921),-SUM($I921)),IF(OR($D921="Buy",$D921="Reward"),SUM($F921)+SUM($G921),0)))</f>
        <v/>
      </c>
      <c r="L921" s="17" t="str">
        <f>IF(OR($C921="",$D921&lt;&gt;"Sell"),"",IF(SUM($H921)&gt;0,SUM($F921)-SUM($G921)-SUM($I921)*IF(SUM($E921)&gt;SUM($H921),SUM($H921),SUM($E921))/SUM($H921),""))</f>
        <v/>
      </c>
      <c r="M921" s="20" t="str">
        <f>IF($D921="","",IF($C921="","Missing coin",IF(AND($D921&lt;&gt;"Buy",$D921&lt;&gt;"Sell",$D921&lt;&gt;"Fee",$D921&lt;&gt;"Reward",$D921&lt;&gt;"Transfer"),"Unknown type",IF(SUM($E921)&lt;=0,"Missing quantity",IF(COUNTIF('Portfolio'!$A$9:$A$58,$C921)=0,"Coin missing from the Portfolio tab",IF(AND($D921="Sell",SUM($E921)&gt;SUM($H921)+0.000000000001),"Sale larger than holdings",IF(AND($D921="Fee",SUM($E921)&gt;SUM($H921)+0.000000000001),"Fee larger than holdings",IF(AND(OR($D921="Buy",$D921="Sell"),SUM($F921)&lt;=0),"Missing amount",IF(AND(ISNUMBER($A921),SUM($A921)&lt;MAX($A$4:$A920)),"Date out of chronological order","OK")))))))))</f>
        <v/>
      </c>
    </row>
    <row r="922" spans="1:13" x14ac:dyDescent="0.25">
      <c r="A922" s="21"/>
      <c r="B922" s="13"/>
      <c r="C922" s="13"/>
      <c r="D922" s="13"/>
      <c r="E922" s="22"/>
      <c r="F922" s="14"/>
      <c r="G922" s="14"/>
      <c r="H922" s="16" t="str">
        <f>IF(OR($D922="",$C922=""),"",ROUND(SUMIFS($J$4:$J921,$C$4:$C921,$C922),10))</f>
        <v/>
      </c>
      <c r="I922" s="15" t="str">
        <f>IF(OR($D922="",$C922=""),"",ROUND(SUMIFS($K$4:$K921,$C$4:$C921,$C922),8))</f>
        <v/>
      </c>
      <c r="J922" s="16" t="str">
        <f>IF(OR($D922="",$C922=""),"",IF(OR($D922="Buy",$D922="Reward"),SUM($E922),IF(OR($D922="Sell",$D922="Fee"),-SUM($E922),0)))</f>
        <v/>
      </c>
      <c r="K922" s="17" t="str">
        <f>IF(OR($D922="",$C922=""),"",IF($D922="Sell",IF(SUM($H922)&gt;0,-SUM($I922)*IF(SUM($E922)&gt;SUM($H922),SUM($H922),SUM($E922))/SUM($H922),-SUM($I922)),IF(OR($D922="Buy",$D922="Reward"),SUM($F922)+SUM($G922),0)))</f>
        <v/>
      </c>
      <c r="L922" s="17" t="str">
        <f>IF(OR($C922="",$D922&lt;&gt;"Sell"),"",IF(SUM($H922)&gt;0,SUM($F922)-SUM($G922)-SUM($I922)*IF(SUM($E922)&gt;SUM($H922),SUM($H922),SUM($E922))/SUM($H922),""))</f>
        <v/>
      </c>
      <c r="M922" s="20" t="str">
        <f>IF($D922="","",IF($C922="","Missing coin",IF(AND($D922&lt;&gt;"Buy",$D922&lt;&gt;"Sell",$D922&lt;&gt;"Fee",$D922&lt;&gt;"Reward",$D922&lt;&gt;"Transfer"),"Unknown type",IF(SUM($E922)&lt;=0,"Missing quantity",IF(COUNTIF('Portfolio'!$A$9:$A$58,$C922)=0,"Coin missing from the Portfolio tab",IF(AND($D922="Sell",SUM($E922)&gt;SUM($H922)+0.000000000001),"Sale larger than holdings",IF(AND($D922="Fee",SUM($E922)&gt;SUM($H922)+0.000000000001),"Fee larger than holdings",IF(AND(OR($D922="Buy",$D922="Sell"),SUM($F922)&lt;=0),"Missing amount",IF(AND(ISNUMBER($A922),SUM($A922)&lt;MAX($A$4:$A921)),"Date out of chronological order","OK")))))))))</f>
        <v/>
      </c>
    </row>
    <row r="923" spans="1:13" x14ac:dyDescent="0.25">
      <c r="A923" s="21"/>
      <c r="B923" s="13"/>
      <c r="C923" s="13"/>
      <c r="D923" s="13"/>
      <c r="E923" s="22"/>
      <c r="F923" s="14"/>
      <c r="G923" s="14"/>
      <c r="H923" s="16" t="str">
        <f>IF(OR($D923="",$C923=""),"",ROUND(SUMIFS($J$4:$J922,$C$4:$C922,$C923),10))</f>
        <v/>
      </c>
      <c r="I923" s="15" t="str">
        <f>IF(OR($D923="",$C923=""),"",ROUND(SUMIFS($K$4:$K922,$C$4:$C922,$C923),8))</f>
        <v/>
      </c>
      <c r="J923" s="16" t="str">
        <f>IF(OR($D923="",$C923=""),"",IF(OR($D923="Buy",$D923="Reward"),SUM($E923),IF(OR($D923="Sell",$D923="Fee"),-SUM($E923),0)))</f>
        <v/>
      </c>
      <c r="K923" s="17" t="str">
        <f>IF(OR($D923="",$C923=""),"",IF($D923="Sell",IF(SUM($H923)&gt;0,-SUM($I923)*IF(SUM($E923)&gt;SUM($H923),SUM($H923),SUM($E923))/SUM($H923),-SUM($I923)),IF(OR($D923="Buy",$D923="Reward"),SUM($F923)+SUM($G923),0)))</f>
        <v/>
      </c>
      <c r="L923" s="17" t="str">
        <f>IF(OR($C923="",$D923&lt;&gt;"Sell"),"",IF(SUM($H923)&gt;0,SUM($F923)-SUM($G923)-SUM($I923)*IF(SUM($E923)&gt;SUM($H923),SUM($H923),SUM($E923))/SUM($H923),""))</f>
        <v/>
      </c>
      <c r="M923" s="20" t="str">
        <f>IF($D923="","",IF($C923="","Missing coin",IF(AND($D923&lt;&gt;"Buy",$D923&lt;&gt;"Sell",$D923&lt;&gt;"Fee",$D923&lt;&gt;"Reward",$D923&lt;&gt;"Transfer"),"Unknown type",IF(SUM($E923)&lt;=0,"Missing quantity",IF(COUNTIF('Portfolio'!$A$9:$A$58,$C923)=0,"Coin missing from the Portfolio tab",IF(AND($D923="Sell",SUM($E923)&gt;SUM($H923)+0.000000000001),"Sale larger than holdings",IF(AND($D923="Fee",SUM($E923)&gt;SUM($H923)+0.000000000001),"Fee larger than holdings",IF(AND(OR($D923="Buy",$D923="Sell"),SUM($F923)&lt;=0),"Missing amount",IF(AND(ISNUMBER($A923),SUM($A923)&lt;MAX($A$4:$A922)),"Date out of chronological order","OK")))))))))</f>
        <v/>
      </c>
    </row>
    <row r="924" spans="1:13" x14ac:dyDescent="0.25">
      <c r="A924" s="21"/>
      <c r="B924" s="13"/>
      <c r="C924" s="13"/>
      <c r="D924" s="13"/>
      <c r="E924" s="22"/>
      <c r="F924" s="14"/>
      <c r="G924" s="14"/>
      <c r="H924" s="16" t="str">
        <f>IF(OR($D924="",$C924=""),"",ROUND(SUMIFS($J$4:$J923,$C$4:$C923,$C924),10))</f>
        <v/>
      </c>
      <c r="I924" s="15" t="str">
        <f>IF(OR($D924="",$C924=""),"",ROUND(SUMIFS($K$4:$K923,$C$4:$C923,$C924),8))</f>
        <v/>
      </c>
      <c r="J924" s="16" t="str">
        <f>IF(OR($D924="",$C924=""),"",IF(OR($D924="Buy",$D924="Reward"),SUM($E924),IF(OR($D924="Sell",$D924="Fee"),-SUM($E924),0)))</f>
        <v/>
      </c>
      <c r="K924" s="17" t="str">
        <f>IF(OR($D924="",$C924=""),"",IF($D924="Sell",IF(SUM($H924)&gt;0,-SUM($I924)*IF(SUM($E924)&gt;SUM($H924),SUM($H924),SUM($E924))/SUM($H924),-SUM($I924)),IF(OR($D924="Buy",$D924="Reward"),SUM($F924)+SUM($G924),0)))</f>
        <v/>
      </c>
      <c r="L924" s="17" t="str">
        <f>IF(OR($C924="",$D924&lt;&gt;"Sell"),"",IF(SUM($H924)&gt;0,SUM($F924)-SUM($G924)-SUM($I924)*IF(SUM($E924)&gt;SUM($H924),SUM($H924),SUM($E924))/SUM($H924),""))</f>
        <v/>
      </c>
      <c r="M924" s="20" t="str">
        <f>IF($D924="","",IF($C924="","Missing coin",IF(AND($D924&lt;&gt;"Buy",$D924&lt;&gt;"Sell",$D924&lt;&gt;"Fee",$D924&lt;&gt;"Reward",$D924&lt;&gt;"Transfer"),"Unknown type",IF(SUM($E924)&lt;=0,"Missing quantity",IF(COUNTIF('Portfolio'!$A$9:$A$58,$C924)=0,"Coin missing from the Portfolio tab",IF(AND($D924="Sell",SUM($E924)&gt;SUM($H924)+0.000000000001),"Sale larger than holdings",IF(AND($D924="Fee",SUM($E924)&gt;SUM($H924)+0.000000000001),"Fee larger than holdings",IF(AND(OR($D924="Buy",$D924="Sell"),SUM($F924)&lt;=0),"Missing amount",IF(AND(ISNUMBER($A924),SUM($A924)&lt;MAX($A$4:$A923)),"Date out of chronological order","OK")))))))))</f>
        <v/>
      </c>
    </row>
    <row r="925" spans="1:13" x14ac:dyDescent="0.25">
      <c r="A925" s="21"/>
      <c r="B925" s="13"/>
      <c r="C925" s="13"/>
      <c r="D925" s="13"/>
      <c r="E925" s="22"/>
      <c r="F925" s="14"/>
      <c r="G925" s="14"/>
      <c r="H925" s="16" t="str">
        <f>IF(OR($D925="",$C925=""),"",ROUND(SUMIFS($J$4:$J924,$C$4:$C924,$C925),10))</f>
        <v/>
      </c>
      <c r="I925" s="15" t="str">
        <f>IF(OR($D925="",$C925=""),"",ROUND(SUMIFS($K$4:$K924,$C$4:$C924,$C925),8))</f>
        <v/>
      </c>
      <c r="J925" s="16" t="str">
        <f>IF(OR($D925="",$C925=""),"",IF(OR($D925="Buy",$D925="Reward"),SUM($E925),IF(OR($D925="Sell",$D925="Fee"),-SUM($E925),0)))</f>
        <v/>
      </c>
      <c r="K925" s="17" t="str">
        <f>IF(OR($D925="",$C925=""),"",IF($D925="Sell",IF(SUM($H925)&gt;0,-SUM($I925)*IF(SUM($E925)&gt;SUM($H925),SUM($H925),SUM($E925))/SUM($H925),-SUM($I925)),IF(OR($D925="Buy",$D925="Reward"),SUM($F925)+SUM($G925),0)))</f>
        <v/>
      </c>
      <c r="L925" s="17" t="str">
        <f>IF(OR($C925="",$D925&lt;&gt;"Sell"),"",IF(SUM($H925)&gt;0,SUM($F925)-SUM($G925)-SUM($I925)*IF(SUM($E925)&gt;SUM($H925),SUM($H925),SUM($E925))/SUM($H925),""))</f>
        <v/>
      </c>
      <c r="M925" s="20" t="str">
        <f>IF($D925="","",IF($C925="","Missing coin",IF(AND($D925&lt;&gt;"Buy",$D925&lt;&gt;"Sell",$D925&lt;&gt;"Fee",$D925&lt;&gt;"Reward",$D925&lt;&gt;"Transfer"),"Unknown type",IF(SUM($E925)&lt;=0,"Missing quantity",IF(COUNTIF('Portfolio'!$A$9:$A$58,$C925)=0,"Coin missing from the Portfolio tab",IF(AND($D925="Sell",SUM($E925)&gt;SUM($H925)+0.000000000001),"Sale larger than holdings",IF(AND($D925="Fee",SUM($E925)&gt;SUM($H925)+0.000000000001),"Fee larger than holdings",IF(AND(OR($D925="Buy",$D925="Sell"),SUM($F925)&lt;=0),"Missing amount",IF(AND(ISNUMBER($A925),SUM($A925)&lt;MAX($A$4:$A924)),"Date out of chronological order","OK")))))))))</f>
        <v/>
      </c>
    </row>
    <row r="926" spans="1:13" x14ac:dyDescent="0.25">
      <c r="A926" s="21"/>
      <c r="B926" s="13"/>
      <c r="C926" s="13"/>
      <c r="D926" s="13"/>
      <c r="E926" s="22"/>
      <c r="F926" s="14"/>
      <c r="G926" s="14"/>
      <c r="H926" s="16" t="str">
        <f>IF(OR($D926="",$C926=""),"",ROUND(SUMIFS($J$4:$J925,$C$4:$C925,$C926),10))</f>
        <v/>
      </c>
      <c r="I926" s="15" t="str">
        <f>IF(OR($D926="",$C926=""),"",ROUND(SUMIFS($K$4:$K925,$C$4:$C925,$C926),8))</f>
        <v/>
      </c>
      <c r="J926" s="16" t="str">
        <f>IF(OR($D926="",$C926=""),"",IF(OR($D926="Buy",$D926="Reward"),SUM($E926),IF(OR($D926="Sell",$D926="Fee"),-SUM($E926),0)))</f>
        <v/>
      </c>
      <c r="K926" s="17" t="str">
        <f>IF(OR($D926="",$C926=""),"",IF($D926="Sell",IF(SUM($H926)&gt;0,-SUM($I926)*IF(SUM($E926)&gt;SUM($H926),SUM($H926),SUM($E926))/SUM($H926),-SUM($I926)),IF(OR($D926="Buy",$D926="Reward"),SUM($F926)+SUM($G926),0)))</f>
        <v/>
      </c>
      <c r="L926" s="17" t="str">
        <f>IF(OR($C926="",$D926&lt;&gt;"Sell"),"",IF(SUM($H926)&gt;0,SUM($F926)-SUM($G926)-SUM($I926)*IF(SUM($E926)&gt;SUM($H926),SUM($H926),SUM($E926))/SUM($H926),""))</f>
        <v/>
      </c>
      <c r="M926" s="20" t="str">
        <f>IF($D926="","",IF($C926="","Missing coin",IF(AND($D926&lt;&gt;"Buy",$D926&lt;&gt;"Sell",$D926&lt;&gt;"Fee",$D926&lt;&gt;"Reward",$D926&lt;&gt;"Transfer"),"Unknown type",IF(SUM($E926)&lt;=0,"Missing quantity",IF(COUNTIF('Portfolio'!$A$9:$A$58,$C926)=0,"Coin missing from the Portfolio tab",IF(AND($D926="Sell",SUM($E926)&gt;SUM($H926)+0.000000000001),"Sale larger than holdings",IF(AND($D926="Fee",SUM($E926)&gt;SUM($H926)+0.000000000001),"Fee larger than holdings",IF(AND(OR($D926="Buy",$D926="Sell"),SUM($F926)&lt;=0),"Missing amount",IF(AND(ISNUMBER($A926),SUM($A926)&lt;MAX($A$4:$A925)),"Date out of chronological order","OK")))))))))</f>
        <v/>
      </c>
    </row>
    <row r="927" spans="1:13" x14ac:dyDescent="0.25">
      <c r="A927" s="21"/>
      <c r="B927" s="13"/>
      <c r="C927" s="13"/>
      <c r="D927" s="13"/>
      <c r="E927" s="22"/>
      <c r="F927" s="14"/>
      <c r="G927" s="14"/>
      <c r="H927" s="16" t="str">
        <f>IF(OR($D927="",$C927=""),"",ROUND(SUMIFS($J$4:$J926,$C$4:$C926,$C927),10))</f>
        <v/>
      </c>
      <c r="I927" s="15" t="str">
        <f>IF(OR($D927="",$C927=""),"",ROUND(SUMIFS($K$4:$K926,$C$4:$C926,$C927),8))</f>
        <v/>
      </c>
      <c r="J927" s="16" t="str">
        <f>IF(OR($D927="",$C927=""),"",IF(OR($D927="Buy",$D927="Reward"),SUM($E927),IF(OR($D927="Sell",$D927="Fee"),-SUM($E927),0)))</f>
        <v/>
      </c>
      <c r="K927" s="17" t="str">
        <f>IF(OR($D927="",$C927=""),"",IF($D927="Sell",IF(SUM($H927)&gt;0,-SUM($I927)*IF(SUM($E927)&gt;SUM($H927),SUM($H927),SUM($E927))/SUM($H927),-SUM($I927)),IF(OR($D927="Buy",$D927="Reward"),SUM($F927)+SUM($G927),0)))</f>
        <v/>
      </c>
      <c r="L927" s="17" t="str">
        <f>IF(OR($C927="",$D927&lt;&gt;"Sell"),"",IF(SUM($H927)&gt;0,SUM($F927)-SUM($G927)-SUM($I927)*IF(SUM($E927)&gt;SUM($H927),SUM($H927),SUM($E927))/SUM($H927),""))</f>
        <v/>
      </c>
      <c r="M927" s="20" t="str">
        <f>IF($D927="","",IF($C927="","Missing coin",IF(AND($D927&lt;&gt;"Buy",$D927&lt;&gt;"Sell",$D927&lt;&gt;"Fee",$D927&lt;&gt;"Reward",$D927&lt;&gt;"Transfer"),"Unknown type",IF(SUM($E927)&lt;=0,"Missing quantity",IF(COUNTIF('Portfolio'!$A$9:$A$58,$C927)=0,"Coin missing from the Portfolio tab",IF(AND($D927="Sell",SUM($E927)&gt;SUM($H927)+0.000000000001),"Sale larger than holdings",IF(AND($D927="Fee",SUM($E927)&gt;SUM($H927)+0.000000000001),"Fee larger than holdings",IF(AND(OR($D927="Buy",$D927="Sell"),SUM($F927)&lt;=0),"Missing amount",IF(AND(ISNUMBER($A927),SUM($A927)&lt;MAX($A$4:$A926)),"Date out of chronological order","OK")))))))))</f>
        <v/>
      </c>
    </row>
    <row r="928" spans="1:13" x14ac:dyDescent="0.25">
      <c r="A928" s="21"/>
      <c r="B928" s="13"/>
      <c r="C928" s="13"/>
      <c r="D928" s="13"/>
      <c r="E928" s="22"/>
      <c r="F928" s="14"/>
      <c r="G928" s="14"/>
      <c r="H928" s="16" t="str">
        <f>IF(OR($D928="",$C928=""),"",ROUND(SUMIFS($J$4:$J927,$C$4:$C927,$C928),10))</f>
        <v/>
      </c>
      <c r="I928" s="15" t="str">
        <f>IF(OR($D928="",$C928=""),"",ROUND(SUMIFS($K$4:$K927,$C$4:$C927,$C928),8))</f>
        <v/>
      </c>
      <c r="J928" s="16" t="str">
        <f>IF(OR($D928="",$C928=""),"",IF(OR($D928="Buy",$D928="Reward"),SUM($E928),IF(OR($D928="Sell",$D928="Fee"),-SUM($E928),0)))</f>
        <v/>
      </c>
      <c r="K928" s="17" t="str">
        <f>IF(OR($D928="",$C928=""),"",IF($D928="Sell",IF(SUM($H928)&gt;0,-SUM($I928)*IF(SUM($E928)&gt;SUM($H928),SUM($H928),SUM($E928))/SUM($H928),-SUM($I928)),IF(OR($D928="Buy",$D928="Reward"),SUM($F928)+SUM($G928),0)))</f>
        <v/>
      </c>
      <c r="L928" s="17" t="str">
        <f>IF(OR($C928="",$D928&lt;&gt;"Sell"),"",IF(SUM($H928)&gt;0,SUM($F928)-SUM($G928)-SUM($I928)*IF(SUM($E928)&gt;SUM($H928),SUM($H928),SUM($E928))/SUM($H928),""))</f>
        <v/>
      </c>
      <c r="M928" s="20" t="str">
        <f>IF($D928="","",IF($C928="","Missing coin",IF(AND($D928&lt;&gt;"Buy",$D928&lt;&gt;"Sell",$D928&lt;&gt;"Fee",$D928&lt;&gt;"Reward",$D928&lt;&gt;"Transfer"),"Unknown type",IF(SUM($E928)&lt;=0,"Missing quantity",IF(COUNTIF('Portfolio'!$A$9:$A$58,$C928)=0,"Coin missing from the Portfolio tab",IF(AND($D928="Sell",SUM($E928)&gt;SUM($H928)+0.000000000001),"Sale larger than holdings",IF(AND($D928="Fee",SUM($E928)&gt;SUM($H928)+0.000000000001),"Fee larger than holdings",IF(AND(OR($D928="Buy",$D928="Sell"),SUM($F928)&lt;=0),"Missing amount",IF(AND(ISNUMBER($A928),SUM($A928)&lt;MAX($A$4:$A927)),"Date out of chronological order","OK")))))))))</f>
        <v/>
      </c>
    </row>
    <row r="929" spans="1:13" x14ac:dyDescent="0.25">
      <c r="A929" s="21"/>
      <c r="B929" s="13"/>
      <c r="C929" s="13"/>
      <c r="D929" s="13"/>
      <c r="E929" s="22"/>
      <c r="F929" s="14"/>
      <c r="G929" s="14"/>
      <c r="H929" s="16" t="str">
        <f>IF(OR($D929="",$C929=""),"",ROUND(SUMIFS($J$4:$J928,$C$4:$C928,$C929),10))</f>
        <v/>
      </c>
      <c r="I929" s="15" t="str">
        <f>IF(OR($D929="",$C929=""),"",ROUND(SUMIFS($K$4:$K928,$C$4:$C928,$C929),8))</f>
        <v/>
      </c>
      <c r="J929" s="16" t="str">
        <f>IF(OR($D929="",$C929=""),"",IF(OR($D929="Buy",$D929="Reward"),SUM($E929),IF(OR($D929="Sell",$D929="Fee"),-SUM($E929),0)))</f>
        <v/>
      </c>
      <c r="K929" s="17" t="str">
        <f>IF(OR($D929="",$C929=""),"",IF($D929="Sell",IF(SUM($H929)&gt;0,-SUM($I929)*IF(SUM($E929)&gt;SUM($H929),SUM($H929),SUM($E929))/SUM($H929),-SUM($I929)),IF(OR($D929="Buy",$D929="Reward"),SUM($F929)+SUM($G929),0)))</f>
        <v/>
      </c>
      <c r="L929" s="17" t="str">
        <f>IF(OR($C929="",$D929&lt;&gt;"Sell"),"",IF(SUM($H929)&gt;0,SUM($F929)-SUM($G929)-SUM($I929)*IF(SUM($E929)&gt;SUM($H929),SUM($H929),SUM($E929))/SUM($H929),""))</f>
        <v/>
      </c>
      <c r="M929" s="20" t="str">
        <f>IF($D929="","",IF($C929="","Missing coin",IF(AND($D929&lt;&gt;"Buy",$D929&lt;&gt;"Sell",$D929&lt;&gt;"Fee",$D929&lt;&gt;"Reward",$D929&lt;&gt;"Transfer"),"Unknown type",IF(SUM($E929)&lt;=0,"Missing quantity",IF(COUNTIF('Portfolio'!$A$9:$A$58,$C929)=0,"Coin missing from the Portfolio tab",IF(AND($D929="Sell",SUM($E929)&gt;SUM($H929)+0.000000000001),"Sale larger than holdings",IF(AND($D929="Fee",SUM($E929)&gt;SUM($H929)+0.000000000001),"Fee larger than holdings",IF(AND(OR($D929="Buy",$D929="Sell"),SUM($F929)&lt;=0),"Missing amount",IF(AND(ISNUMBER($A929),SUM($A929)&lt;MAX($A$4:$A928)),"Date out of chronological order","OK")))))))))</f>
        <v/>
      </c>
    </row>
    <row r="930" spans="1:13" x14ac:dyDescent="0.25">
      <c r="A930" s="21"/>
      <c r="B930" s="13"/>
      <c r="C930" s="13"/>
      <c r="D930" s="13"/>
      <c r="E930" s="22"/>
      <c r="F930" s="14"/>
      <c r="G930" s="14"/>
      <c r="H930" s="16" t="str">
        <f>IF(OR($D930="",$C930=""),"",ROUND(SUMIFS($J$4:$J929,$C$4:$C929,$C930),10))</f>
        <v/>
      </c>
      <c r="I930" s="15" t="str">
        <f>IF(OR($D930="",$C930=""),"",ROUND(SUMIFS($K$4:$K929,$C$4:$C929,$C930),8))</f>
        <v/>
      </c>
      <c r="J930" s="16" t="str">
        <f>IF(OR($D930="",$C930=""),"",IF(OR($D930="Buy",$D930="Reward"),SUM($E930),IF(OR($D930="Sell",$D930="Fee"),-SUM($E930),0)))</f>
        <v/>
      </c>
      <c r="K930" s="17" t="str">
        <f>IF(OR($D930="",$C930=""),"",IF($D930="Sell",IF(SUM($H930)&gt;0,-SUM($I930)*IF(SUM($E930)&gt;SUM($H930),SUM($H930),SUM($E930))/SUM($H930),-SUM($I930)),IF(OR($D930="Buy",$D930="Reward"),SUM($F930)+SUM($G930),0)))</f>
        <v/>
      </c>
      <c r="L930" s="17" t="str">
        <f>IF(OR($C930="",$D930&lt;&gt;"Sell"),"",IF(SUM($H930)&gt;0,SUM($F930)-SUM($G930)-SUM($I930)*IF(SUM($E930)&gt;SUM($H930),SUM($H930),SUM($E930))/SUM($H930),""))</f>
        <v/>
      </c>
      <c r="M930" s="20" t="str">
        <f>IF($D930="","",IF($C930="","Missing coin",IF(AND($D930&lt;&gt;"Buy",$D930&lt;&gt;"Sell",$D930&lt;&gt;"Fee",$D930&lt;&gt;"Reward",$D930&lt;&gt;"Transfer"),"Unknown type",IF(SUM($E930)&lt;=0,"Missing quantity",IF(COUNTIF('Portfolio'!$A$9:$A$58,$C930)=0,"Coin missing from the Portfolio tab",IF(AND($D930="Sell",SUM($E930)&gt;SUM($H930)+0.000000000001),"Sale larger than holdings",IF(AND($D930="Fee",SUM($E930)&gt;SUM($H930)+0.000000000001),"Fee larger than holdings",IF(AND(OR($D930="Buy",$D930="Sell"),SUM($F930)&lt;=0),"Missing amount",IF(AND(ISNUMBER($A930),SUM($A930)&lt;MAX($A$4:$A929)),"Date out of chronological order","OK")))))))))</f>
        <v/>
      </c>
    </row>
    <row r="931" spans="1:13" x14ac:dyDescent="0.25">
      <c r="A931" s="21"/>
      <c r="B931" s="13"/>
      <c r="C931" s="13"/>
      <c r="D931" s="13"/>
      <c r="E931" s="22"/>
      <c r="F931" s="14"/>
      <c r="G931" s="14"/>
      <c r="H931" s="16" t="str">
        <f>IF(OR($D931="",$C931=""),"",ROUND(SUMIFS($J$4:$J930,$C$4:$C930,$C931),10))</f>
        <v/>
      </c>
      <c r="I931" s="15" t="str">
        <f>IF(OR($D931="",$C931=""),"",ROUND(SUMIFS($K$4:$K930,$C$4:$C930,$C931),8))</f>
        <v/>
      </c>
      <c r="J931" s="16" t="str">
        <f>IF(OR($D931="",$C931=""),"",IF(OR($D931="Buy",$D931="Reward"),SUM($E931),IF(OR($D931="Sell",$D931="Fee"),-SUM($E931),0)))</f>
        <v/>
      </c>
      <c r="K931" s="17" t="str">
        <f>IF(OR($D931="",$C931=""),"",IF($D931="Sell",IF(SUM($H931)&gt;0,-SUM($I931)*IF(SUM($E931)&gt;SUM($H931),SUM($H931),SUM($E931))/SUM($H931),-SUM($I931)),IF(OR($D931="Buy",$D931="Reward"),SUM($F931)+SUM($G931),0)))</f>
        <v/>
      </c>
      <c r="L931" s="17" t="str">
        <f>IF(OR($C931="",$D931&lt;&gt;"Sell"),"",IF(SUM($H931)&gt;0,SUM($F931)-SUM($G931)-SUM($I931)*IF(SUM($E931)&gt;SUM($H931),SUM($H931),SUM($E931))/SUM($H931),""))</f>
        <v/>
      </c>
      <c r="M931" s="20" t="str">
        <f>IF($D931="","",IF($C931="","Missing coin",IF(AND($D931&lt;&gt;"Buy",$D931&lt;&gt;"Sell",$D931&lt;&gt;"Fee",$D931&lt;&gt;"Reward",$D931&lt;&gt;"Transfer"),"Unknown type",IF(SUM($E931)&lt;=0,"Missing quantity",IF(COUNTIF('Portfolio'!$A$9:$A$58,$C931)=0,"Coin missing from the Portfolio tab",IF(AND($D931="Sell",SUM($E931)&gt;SUM($H931)+0.000000000001),"Sale larger than holdings",IF(AND($D931="Fee",SUM($E931)&gt;SUM($H931)+0.000000000001),"Fee larger than holdings",IF(AND(OR($D931="Buy",$D931="Sell"),SUM($F931)&lt;=0),"Missing amount",IF(AND(ISNUMBER($A931),SUM($A931)&lt;MAX($A$4:$A930)),"Date out of chronological order","OK")))))))))</f>
        <v/>
      </c>
    </row>
    <row r="932" spans="1:13" x14ac:dyDescent="0.25">
      <c r="A932" s="21"/>
      <c r="B932" s="13"/>
      <c r="C932" s="13"/>
      <c r="D932" s="13"/>
      <c r="E932" s="22"/>
      <c r="F932" s="14"/>
      <c r="G932" s="14"/>
      <c r="H932" s="16" t="str">
        <f>IF(OR($D932="",$C932=""),"",ROUND(SUMIFS($J$4:$J931,$C$4:$C931,$C932),10))</f>
        <v/>
      </c>
      <c r="I932" s="15" t="str">
        <f>IF(OR($D932="",$C932=""),"",ROUND(SUMIFS($K$4:$K931,$C$4:$C931,$C932),8))</f>
        <v/>
      </c>
      <c r="J932" s="16" t="str">
        <f>IF(OR($D932="",$C932=""),"",IF(OR($D932="Buy",$D932="Reward"),SUM($E932),IF(OR($D932="Sell",$D932="Fee"),-SUM($E932),0)))</f>
        <v/>
      </c>
      <c r="K932" s="17" t="str">
        <f>IF(OR($D932="",$C932=""),"",IF($D932="Sell",IF(SUM($H932)&gt;0,-SUM($I932)*IF(SUM($E932)&gt;SUM($H932),SUM($H932),SUM($E932))/SUM($H932),-SUM($I932)),IF(OR($D932="Buy",$D932="Reward"),SUM($F932)+SUM($G932),0)))</f>
        <v/>
      </c>
      <c r="L932" s="17" t="str">
        <f>IF(OR($C932="",$D932&lt;&gt;"Sell"),"",IF(SUM($H932)&gt;0,SUM($F932)-SUM($G932)-SUM($I932)*IF(SUM($E932)&gt;SUM($H932),SUM($H932),SUM($E932))/SUM($H932),""))</f>
        <v/>
      </c>
      <c r="M932" s="20" t="str">
        <f>IF($D932="","",IF($C932="","Missing coin",IF(AND($D932&lt;&gt;"Buy",$D932&lt;&gt;"Sell",$D932&lt;&gt;"Fee",$D932&lt;&gt;"Reward",$D932&lt;&gt;"Transfer"),"Unknown type",IF(SUM($E932)&lt;=0,"Missing quantity",IF(COUNTIF('Portfolio'!$A$9:$A$58,$C932)=0,"Coin missing from the Portfolio tab",IF(AND($D932="Sell",SUM($E932)&gt;SUM($H932)+0.000000000001),"Sale larger than holdings",IF(AND($D932="Fee",SUM($E932)&gt;SUM($H932)+0.000000000001),"Fee larger than holdings",IF(AND(OR($D932="Buy",$D932="Sell"),SUM($F932)&lt;=0),"Missing amount",IF(AND(ISNUMBER($A932),SUM($A932)&lt;MAX($A$4:$A931)),"Date out of chronological order","OK")))))))))</f>
        <v/>
      </c>
    </row>
    <row r="933" spans="1:13" x14ac:dyDescent="0.25">
      <c r="A933" s="21"/>
      <c r="B933" s="13"/>
      <c r="C933" s="13"/>
      <c r="D933" s="13"/>
      <c r="E933" s="22"/>
      <c r="F933" s="14"/>
      <c r="G933" s="14"/>
      <c r="H933" s="16" t="str">
        <f>IF(OR($D933="",$C933=""),"",ROUND(SUMIFS($J$4:$J932,$C$4:$C932,$C933),10))</f>
        <v/>
      </c>
      <c r="I933" s="15" t="str">
        <f>IF(OR($D933="",$C933=""),"",ROUND(SUMIFS($K$4:$K932,$C$4:$C932,$C933),8))</f>
        <v/>
      </c>
      <c r="J933" s="16" t="str">
        <f>IF(OR($D933="",$C933=""),"",IF(OR($D933="Buy",$D933="Reward"),SUM($E933),IF(OR($D933="Sell",$D933="Fee"),-SUM($E933),0)))</f>
        <v/>
      </c>
      <c r="K933" s="17" t="str">
        <f>IF(OR($D933="",$C933=""),"",IF($D933="Sell",IF(SUM($H933)&gt;0,-SUM($I933)*IF(SUM($E933)&gt;SUM($H933),SUM($H933),SUM($E933))/SUM($H933),-SUM($I933)),IF(OR($D933="Buy",$D933="Reward"),SUM($F933)+SUM($G933),0)))</f>
        <v/>
      </c>
      <c r="L933" s="17" t="str">
        <f>IF(OR($C933="",$D933&lt;&gt;"Sell"),"",IF(SUM($H933)&gt;0,SUM($F933)-SUM($G933)-SUM($I933)*IF(SUM($E933)&gt;SUM($H933),SUM($H933),SUM($E933))/SUM($H933),""))</f>
        <v/>
      </c>
      <c r="M933" s="20" t="str">
        <f>IF($D933="","",IF($C933="","Missing coin",IF(AND($D933&lt;&gt;"Buy",$D933&lt;&gt;"Sell",$D933&lt;&gt;"Fee",$D933&lt;&gt;"Reward",$D933&lt;&gt;"Transfer"),"Unknown type",IF(SUM($E933)&lt;=0,"Missing quantity",IF(COUNTIF('Portfolio'!$A$9:$A$58,$C933)=0,"Coin missing from the Portfolio tab",IF(AND($D933="Sell",SUM($E933)&gt;SUM($H933)+0.000000000001),"Sale larger than holdings",IF(AND($D933="Fee",SUM($E933)&gt;SUM($H933)+0.000000000001),"Fee larger than holdings",IF(AND(OR($D933="Buy",$D933="Sell"),SUM($F933)&lt;=0),"Missing amount",IF(AND(ISNUMBER($A933),SUM($A933)&lt;MAX($A$4:$A932)),"Date out of chronological order","OK")))))))))</f>
        <v/>
      </c>
    </row>
    <row r="934" spans="1:13" x14ac:dyDescent="0.25">
      <c r="A934" s="21"/>
      <c r="B934" s="13"/>
      <c r="C934" s="13"/>
      <c r="D934" s="13"/>
      <c r="E934" s="22"/>
      <c r="F934" s="14"/>
      <c r="G934" s="14"/>
      <c r="H934" s="16" t="str">
        <f>IF(OR($D934="",$C934=""),"",ROUND(SUMIFS($J$4:$J933,$C$4:$C933,$C934),10))</f>
        <v/>
      </c>
      <c r="I934" s="15" t="str">
        <f>IF(OR($D934="",$C934=""),"",ROUND(SUMIFS($K$4:$K933,$C$4:$C933,$C934),8))</f>
        <v/>
      </c>
      <c r="J934" s="16" t="str">
        <f>IF(OR($D934="",$C934=""),"",IF(OR($D934="Buy",$D934="Reward"),SUM($E934),IF(OR($D934="Sell",$D934="Fee"),-SUM($E934),0)))</f>
        <v/>
      </c>
      <c r="K934" s="17" t="str">
        <f>IF(OR($D934="",$C934=""),"",IF($D934="Sell",IF(SUM($H934)&gt;0,-SUM($I934)*IF(SUM($E934)&gt;SUM($H934),SUM($H934),SUM($E934))/SUM($H934),-SUM($I934)),IF(OR($D934="Buy",$D934="Reward"),SUM($F934)+SUM($G934),0)))</f>
        <v/>
      </c>
      <c r="L934" s="17" t="str">
        <f>IF(OR($C934="",$D934&lt;&gt;"Sell"),"",IF(SUM($H934)&gt;0,SUM($F934)-SUM($G934)-SUM($I934)*IF(SUM($E934)&gt;SUM($H934),SUM($H934),SUM($E934))/SUM($H934),""))</f>
        <v/>
      </c>
      <c r="M934" s="20" t="str">
        <f>IF($D934="","",IF($C934="","Missing coin",IF(AND($D934&lt;&gt;"Buy",$D934&lt;&gt;"Sell",$D934&lt;&gt;"Fee",$D934&lt;&gt;"Reward",$D934&lt;&gt;"Transfer"),"Unknown type",IF(SUM($E934)&lt;=0,"Missing quantity",IF(COUNTIF('Portfolio'!$A$9:$A$58,$C934)=0,"Coin missing from the Portfolio tab",IF(AND($D934="Sell",SUM($E934)&gt;SUM($H934)+0.000000000001),"Sale larger than holdings",IF(AND($D934="Fee",SUM($E934)&gt;SUM($H934)+0.000000000001),"Fee larger than holdings",IF(AND(OR($D934="Buy",$D934="Sell"),SUM($F934)&lt;=0),"Missing amount",IF(AND(ISNUMBER($A934),SUM($A934)&lt;MAX($A$4:$A933)),"Date out of chronological order","OK")))))))))</f>
        <v/>
      </c>
    </row>
    <row r="935" spans="1:13" x14ac:dyDescent="0.25">
      <c r="A935" s="21"/>
      <c r="B935" s="13"/>
      <c r="C935" s="13"/>
      <c r="D935" s="13"/>
      <c r="E935" s="22"/>
      <c r="F935" s="14"/>
      <c r="G935" s="14"/>
      <c r="H935" s="16" t="str">
        <f>IF(OR($D935="",$C935=""),"",ROUND(SUMIFS($J$4:$J934,$C$4:$C934,$C935),10))</f>
        <v/>
      </c>
      <c r="I935" s="15" t="str">
        <f>IF(OR($D935="",$C935=""),"",ROUND(SUMIFS($K$4:$K934,$C$4:$C934,$C935),8))</f>
        <v/>
      </c>
      <c r="J935" s="16" t="str">
        <f>IF(OR($D935="",$C935=""),"",IF(OR($D935="Buy",$D935="Reward"),SUM($E935),IF(OR($D935="Sell",$D935="Fee"),-SUM($E935),0)))</f>
        <v/>
      </c>
      <c r="K935" s="17" t="str">
        <f>IF(OR($D935="",$C935=""),"",IF($D935="Sell",IF(SUM($H935)&gt;0,-SUM($I935)*IF(SUM($E935)&gt;SUM($H935),SUM($H935),SUM($E935))/SUM($H935),-SUM($I935)),IF(OR($D935="Buy",$D935="Reward"),SUM($F935)+SUM($G935),0)))</f>
        <v/>
      </c>
      <c r="L935" s="17" t="str">
        <f>IF(OR($C935="",$D935&lt;&gt;"Sell"),"",IF(SUM($H935)&gt;0,SUM($F935)-SUM($G935)-SUM($I935)*IF(SUM($E935)&gt;SUM($H935),SUM($H935),SUM($E935))/SUM($H935),""))</f>
        <v/>
      </c>
      <c r="M935" s="20" t="str">
        <f>IF($D935="","",IF($C935="","Missing coin",IF(AND($D935&lt;&gt;"Buy",$D935&lt;&gt;"Sell",$D935&lt;&gt;"Fee",$D935&lt;&gt;"Reward",$D935&lt;&gt;"Transfer"),"Unknown type",IF(SUM($E935)&lt;=0,"Missing quantity",IF(COUNTIF('Portfolio'!$A$9:$A$58,$C935)=0,"Coin missing from the Portfolio tab",IF(AND($D935="Sell",SUM($E935)&gt;SUM($H935)+0.000000000001),"Sale larger than holdings",IF(AND($D935="Fee",SUM($E935)&gt;SUM($H935)+0.000000000001),"Fee larger than holdings",IF(AND(OR($D935="Buy",$D935="Sell"),SUM($F935)&lt;=0),"Missing amount",IF(AND(ISNUMBER($A935),SUM($A935)&lt;MAX($A$4:$A934)),"Date out of chronological order","OK")))))))))</f>
        <v/>
      </c>
    </row>
    <row r="936" spans="1:13" x14ac:dyDescent="0.25">
      <c r="A936" s="21"/>
      <c r="B936" s="13"/>
      <c r="C936" s="13"/>
      <c r="D936" s="13"/>
      <c r="E936" s="22"/>
      <c r="F936" s="14"/>
      <c r="G936" s="14"/>
      <c r="H936" s="16" t="str">
        <f>IF(OR($D936="",$C936=""),"",ROUND(SUMIFS($J$4:$J935,$C$4:$C935,$C936),10))</f>
        <v/>
      </c>
      <c r="I936" s="15" t="str">
        <f>IF(OR($D936="",$C936=""),"",ROUND(SUMIFS($K$4:$K935,$C$4:$C935,$C936),8))</f>
        <v/>
      </c>
      <c r="J936" s="16" t="str">
        <f>IF(OR($D936="",$C936=""),"",IF(OR($D936="Buy",$D936="Reward"),SUM($E936),IF(OR($D936="Sell",$D936="Fee"),-SUM($E936),0)))</f>
        <v/>
      </c>
      <c r="K936" s="17" t="str">
        <f>IF(OR($D936="",$C936=""),"",IF($D936="Sell",IF(SUM($H936)&gt;0,-SUM($I936)*IF(SUM($E936)&gt;SUM($H936),SUM($H936),SUM($E936))/SUM($H936),-SUM($I936)),IF(OR($D936="Buy",$D936="Reward"),SUM($F936)+SUM($G936),0)))</f>
        <v/>
      </c>
      <c r="L936" s="17" t="str">
        <f>IF(OR($C936="",$D936&lt;&gt;"Sell"),"",IF(SUM($H936)&gt;0,SUM($F936)-SUM($G936)-SUM($I936)*IF(SUM($E936)&gt;SUM($H936),SUM($H936),SUM($E936))/SUM($H936),""))</f>
        <v/>
      </c>
      <c r="M936" s="20" t="str">
        <f>IF($D936="","",IF($C936="","Missing coin",IF(AND($D936&lt;&gt;"Buy",$D936&lt;&gt;"Sell",$D936&lt;&gt;"Fee",$D936&lt;&gt;"Reward",$D936&lt;&gt;"Transfer"),"Unknown type",IF(SUM($E936)&lt;=0,"Missing quantity",IF(COUNTIF('Portfolio'!$A$9:$A$58,$C936)=0,"Coin missing from the Portfolio tab",IF(AND($D936="Sell",SUM($E936)&gt;SUM($H936)+0.000000000001),"Sale larger than holdings",IF(AND($D936="Fee",SUM($E936)&gt;SUM($H936)+0.000000000001),"Fee larger than holdings",IF(AND(OR($D936="Buy",$D936="Sell"),SUM($F936)&lt;=0),"Missing amount",IF(AND(ISNUMBER($A936),SUM($A936)&lt;MAX($A$4:$A935)),"Date out of chronological order","OK")))))))))</f>
        <v/>
      </c>
    </row>
    <row r="937" spans="1:13" x14ac:dyDescent="0.25">
      <c r="A937" s="21"/>
      <c r="B937" s="13"/>
      <c r="C937" s="13"/>
      <c r="D937" s="13"/>
      <c r="E937" s="22"/>
      <c r="F937" s="14"/>
      <c r="G937" s="14"/>
      <c r="H937" s="16" t="str">
        <f>IF(OR($D937="",$C937=""),"",ROUND(SUMIFS($J$4:$J936,$C$4:$C936,$C937),10))</f>
        <v/>
      </c>
      <c r="I937" s="15" t="str">
        <f>IF(OR($D937="",$C937=""),"",ROUND(SUMIFS($K$4:$K936,$C$4:$C936,$C937),8))</f>
        <v/>
      </c>
      <c r="J937" s="16" t="str">
        <f>IF(OR($D937="",$C937=""),"",IF(OR($D937="Buy",$D937="Reward"),SUM($E937),IF(OR($D937="Sell",$D937="Fee"),-SUM($E937),0)))</f>
        <v/>
      </c>
      <c r="K937" s="17" t="str">
        <f>IF(OR($D937="",$C937=""),"",IF($D937="Sell",IF(SUM($H937)&gt;0,-SUM($I937)*IF(SUM($E937)&gt;SUM($H937),SUM($H937),SUM($E937))/SUM($H937),-SUM($I937)),IF(OR($D937="Buy",$D937="Reward"),SUM($F937)+SUM($G937),0)))</f>
        <v/>
      </c>
      <c r="L937" s="17" t="str">
        <f>IF(OR($C937="",$D937&lt;&gt;"Sell"),"",IF(SUM($H937)&gt;0,SUM($F937)-SUM($G937)-SUM($I937)*IF(SUM($E937)&gt;SUM($H937),SUM($H937),SUM($E937))/SUM($H937),""))</f>
        <v/>
      </c>
      <c r="M937" s="20" t="str">
        <f>IF($D937="","",IF($C937="","Missing coin",IF(AND($D937&lt;&gt;"Buy",$D937&lt;&gt;"Sell",$D937&lt;&gt;"Fee",$D937&lt;&gt;"Reward",$D937&lt;&gt;"Transfer"),"Unknown type",IF(SUM($E937)&lt;=0,"Missing quantity",IF(COUNTIF('Portfolio'!$A$9:$A$58,$C937)=0,"Coin missing from the Portfolio tab",IF(AND($D937="Sell",SUM($E937)&gt;SUM($H937)+0.000000000001),"Sale larger than holdings",IF(AND($D937="Fee",SUM($E937)&gt;SUM($H937)+0.000000000001),"Fee larger than holdings",IF(AND(OR($D937="Buy",$D937="Sell"),SUM($F937)&lt;=0),"Missing amount",IF(AND(ISNUMBER($A937),SUM($A937)&lt;MAX($A$4:$A936)),"Date out of chronological order","OK")))))))))</f>
        <v/>
      </c>
    </row>
    <row r="938" spans="1:13" x14ac:dyDescent="0.25">
      <c r="A938" s="21"/>
      <c r="B938" s="13"/>
      <c r="C938" s="13"/>
      <c r="D938" s="13"/>
      <c r="E938" s="22"/>
      <c r="F938" s="14"/>
      <c r="G938" s="14"/>
      <c r="H938" s="16" t="str">
        <f>IF(OR($D938="",$C938=""),"",ROUND(SUMIFS($J$4:$J937,$C$4:$C937,$C938),10))</f>
        <v/>
      </c>
      <c r="I938" s="15" t="str">
        <f>IF(OR($D938="",$C938=""),"",ROUND(SUMIFS($K$4:$K937,$C$4:$C937,$C938),8))</f>
        <v/>
      </c>
      <c r="J938" s="16" t="str">
        <f>IF(OR($D938="",$C938=""),"",IF(OR($D938="Buy",$D938="Reward"),SUM($E938),IF(OR($D938="Sell",$D938="Fee"),-SUM($E938),0)))</f>
        <v/>
      </c>
      <c r="K938" s="17" t="str">
        <f>IF(OR($D938="",$C938=""),"",IF($D938="Sell",IF(SUM($H938)&gt;0,-SUM($I938)*IF(SUM($E938)&gt;SUM($H938),SUM($H938),SUM($E938))/SUM($H938),-SUM($I938)),IF(OR($D938="Buy",$D938="Reward"),SUM($F938)+SUM($G938),0)))</f>
        <v/>
      </c>
      <c r="L938" s="17" t="str">
        <f>IF(OR($C938="",$D938&lt;&gt;"Sell"),"",IF(SUM($H938)&gt;0,SUM($F938)-SUM($G938)-SUM($I938)*IF(SUM($E938)&gt;SUM($H938),SUM($H938),SUM($E938))/SUM($H938),""))</f>
        <v/>
      </c>
      <c r="M938" s="20" t="str">
        <f>IF($D938="","",IF($C938="","Missing coin",IF(AND($D938&lt;&gt;"Buy",$D938&lt;&gt;"Sell",$D938&lt;&gt;"Fee",$D938&lt;&gt;"Reward",$D938&lt;&gt;"Transfer"),"Unknown type",IF(SUM($E938)&lt;=0,"Missing quantity",IF(COUNTIF('Portfolio'!$A$9:$A$58,$C938)=0,"Coin missing from the Portfolio tab",IF(AND($D938="Sell",SUM($E938)&gt;SUM($H938)+0.000000000001),"Sale larger than holdings",IF(AND($D938="Fee",SUM($E938)&gt;SUM($H938)+0.000000000001),"Fee larger than holdings",IF(AND(OR($D938="Buy",$D938="Sell"),SUM($F938)&lt;=0),"Missing amount",IF(AND(ISNUMBER($A938),SUM($A938)&lt;MAX($A$4:$A937)),"Date out of chronological order","OK")))))))))</f>
        <v/>
      </c>
    </row>
    <row r="939" spans="1:13" x14ac:dyDescent="0.25">
      <c r="A939" s="21"/>
      <c r="B939" s="13"/>
      <c r="C939" s="13"/>
      <c r="D939" s="13"/>
      <c r="E939" s="22"/>
      <c r="F939" s="14"/>
      <c r="G939" s="14"/>
      <c r="H939" s="16" t="str">
        <f>IF(OR($D939="",$C939=""),"",ROUND(SUMIFS($J$4:$J938,$C$4:$C938,$C939),10))</f>
        <v/>
      </c>
      <c r="I939" s="15" t="str">
        <f>IF(OR($D939="",$C939=""),"",ROUND(SUMIFS($K$4:$K938,$C$4:$C938,$C939),8))</f>
        <v/>
      </c>
      <c r="J939" s="16" t="str">
        <f>IF(OR($D939="",$C939=""),"",IF(OR($D939="Buy",$D939="Reward"),SUM($E939),IF(OR($D939="Sell",$D939="Fee"),-SUM($E939),0)))</f>
        <v/>
      </c>
      <c r="K939" s="17" t="str">
        <f>IF(OR($D939="",$C939=""),"",IF($D939="Sell",IF(SUM($H939)&gt;0,-SUM($I939)*IF(SUM($E939)&gt;SUM($H939),SUM($H939),SUM($E939))/SUM($H939),-SUM($I939)),IF(OR($D939="Buy",$D939="Reward"),SUM($F939)+SUM($G939),0)))</f>
        <v/>
      </c>
      <c r="L939" s="17" t="str">
        <f>IF(OR($C939="",$D939&lt;&gt;"Sell"),"",IF(SUM($H939)&gt;0,SUM($F939)-SUM($G939)-SUM($I939)*IF(SUM($E939)&gt;SUM($H939),SUM($H939),SUM($E939))/SUM($H939),""))</f>
        <v/>
      </c>
      <c r="M939" s="20" t="str">
        <f>IF($D939="","",IF($C939="","Missing coin",IF(AND($D939&lt;&gt;"Buy",$D939&lt;&gt;"Sell",$D939&lt;&gt;"Fee",$D939&lt;&gt;"Reward",$D939&lt;&gt;"Transfer"),"Unknown type",IF(SUM($E939)&lt;=0,"Missing quantity",IF(COUNTIF('Portfolio'!$A$9:$A$58,$C939)=0,"Coin missing from the Portfolio tab",IF(AND($D939="Sell",SUM($E939)&gt;SUM($H939)+0.000000000001),"Sale larger than holdings",IF(AND($D939="Fee",SUM($E939)&gt;SUM($H939)+0.000000000001),"Fee larger than holdings",IF(AND(OR($D939="Buy",$D939="Sell"),SUM($F939)&lt;=0),"Missing amount",IF(AND(ISNUMBER($A939),SUM($A939)&lt;MAX($A$4:$A938)),"Date out of chronological order","OK")))))))))</f>
        <v/>
      </c>
    </row>
    <row r="940" spans="1:13" x14ac:dyDescent="0.25">
      <c r="A940" s="21"/>
      <c r="B940" s="13"/>
      <c r="C940" s="13"/>
      <c r="D940" s="13"/>
      <c r="E940" s="22"/>
      <c r="F940" s="14"/>
      <c r="G940" s="14"/>
      <c r="H940" s="16" t="str">
        <f>IF(OR($D940="",$C940=""),"",ROUND(SUMIFS($J$4:$J939,$C$4:$C939,$C940),10))</f>
        <v/>
      </c>
      <c r="I940" s="15" t="str">
        <f>IF(OR($D940="",$C940=""),"",ROUND(SUMIFS($K$4:$K939,$C$4:$C939,$C940),8))</f>
        <v/>
      </c>
      <c r="J940" s="16" t="str">
        <f>IF(OR($D940="",$C940=""),"",IF(OR($D940="Buy",$D940="Reward"),SUM($E940),IF(OR($D940="Sell",$D940="Fee"),-SUM($E940),0)))</f>
        <v/>
      </c>
      <c r="K940" s="17" t="str">
        <f>IF(OR($D940="",$C940=""),"",IF($D940="Sell",IF(SUM($H940)&gt;0,-SUM($I940)*IF(SUM($E940)&gt;SUM($H940),SUM($H940),SUM($E940))/SUM($H940),-SUM($I940)),IF(OR($D940="Buy",$D940="Reward"),SUM($F940)+SUM($G940),0)))</f>
        <v/>
      </c>
      <c r="L940" s="17" t="str">
        <f>IF(OR($C940="",$D940&lt;&gt;"Sell"),"",IF(SUM($H940)&gt;0,SUM($F940)-SUM($G940)-SUM($I940)*IF(SUM($E940)&gt;SUM($H940),SUM($H940),SUM($E940))/SUM($H940),""))</f>
        <v/>
      </c>
      <c r="M940" s="20" t="str">
        <f>IF($D940="","",IF($C940="","Missing coin",IF(AND($D940&lt;&gt;"Buy",$D940&lt;&gt;"Sell",$D940&lt;&gt;"Fee",$D940&lt;&gt;"Reward",$D940&lt;&gt;"Transfer"),"Unknown type",IF(SUM($E940)&lt;=0,"Missing quantity",IF(COUNTIF('Portfolio'!$A$9:$A$58,$C940)=0,"Coin missing from the Portfolio tab",IF(AND($D940="Sell",SUM($E940)&gt;SUM($H940)+0.000000000001),"Sale larger than holdings",IF(AND($D940="Fee",SUM($E940)&gt;SUM($H940)+0.000000000001),"Fee larger than holdings",IF(AND(OR($D940="Buy",$D940="Sell"),SUM($F940)&lt;=0),"Missing amount",IF(AND(ISNUMBER($A940),SUM($A940)&lt;MAX($A$4:$A939)),"Date out of chronological order","OK")))))))))</f>
        <v/>
      </c>
    </row>
    <row r="941" spans="1:13" x14ac:dyDescent="0.25">
      <c r="A941" s="21"/>
      <c r="B941" s="13"/>
      <c r="C941" s="13"/>
      <c r="D941" s="13"/>
      <c r="E941" s="22"/>
      <c r="F941" s="14"/>
      <c r="G941" s="14"/>
      <c r="H941" s="16" t="str">
        <f>IF(OR($D941="",$C941=""),"",ROUND(SUMIFS($J$4:$J940,$C$4:$C940,$C941),10))</f>
        <v/>
      </c>
      <c r="I941" s="15" t="str">
        <f>IF(OR($D941="",$C941=""),"",ROUND(SUMIFS($K$4:$K940,$C$4:$C940,$C941),8))</f>
        <v/>
      </c>
      <c r="J941" s="16" t="str">
        <f>IF(OR($D941="",$C941=""),"",IF(OR($D941="Buy",$D941="Reward"),SUM($E941),IF(OR($D941="Sell",$D941="Fee"),-SUM($E941),0)))</f>
        <v/>
      </c>
      <c r="K941" s="17" t="str">
        <f>IF(OR($D941="",$C941=""),"",IF($D941="Sell",IF(SUM($H941)&gt;0,-SUM($I941)*IF(SUM($E941)&gt;SUM($H941),SUM($H941),SUM($E941))/SUM($H941),-SUM($I941)),IF(OR($D941="Buy",$D941="Reward"),SUM($F941)+SUM($G941),0)))</f>
        <v/>
      </c>
      <c r="L941" s="17" t="str">
        <f>IF(OR($C941="",$D941&lt;&gt;"Sell"),"",IF(SUM($H941)&gt;0,SUM($F941)-SUM($G941)-SUM($I941)*IF(SUM($E941)&gt;SUM($H941),SUM($H941),SUM($E941))/SUM($H941),""))</f>
        <v/>
      </c>
      <c r="M941" s="20" t="str">
        <f>IF($D941="","",IF($C941="","Missing coin",IF(AND($D941&lt;&gt;"Buy",$D941&lt;&gt;"Sell",$D941&lt;&gt;"Fee",$D941&lt;&gt;"Reward",$D941&lt;&gt;"Transfer"),"Unknown type",IF(SUM($E941)&lt;=0,"Missing quantity",IF(COUNTIF('Portfolio'!$A$9:$A$58,$C941)=0,"Coin missing from the Portfolio tab",IF(AND($D941="Sell",SUM($E941)&gt;SUM($H941)+0.000000000001),"Sale larger than holdings",IF(AND($D941="Fee",SUM($E941)&gt;SUM($H941)+0.000000000001),"Fee larger than holdings",IF(AND(OR($D941="Buy",$D941="Sell"),SUM($F941)&lt;=0),"Missing amount",IF(AND(ISNUMBER($A941),SUM($A941)&lt;MAX($A$4:$A940)),"Date out of chronological order","OK")))))))))</f>
        <v/>
      </c>
    </row>
    <row r="942" spans="1:13" x14ac:dyDescent="0.25">
      <c r="A942" s="21"/>
      <c r="B942" s="13"/>
      <c r="C942" s="13"/>
      <c r="D942" s="13"/>
      <c r="E942" s="22"/>
      <c r="F942" s="14"/>
      <c r="G942" s="14"/>
      <c r="H942" s="16" t="str">
        <f>IF(OR($D942="",$C942=""),"",ROUND(SUMIFS($J$4:$J941,$C$4:$C941,$C942),10))</f>
        <v/>
      </c>
      <c r="I942" s="15" t="str">
        <f>IF(OR($D942="",$C942=""),"",ROUND(SUMIFS($K$4:$K941,$C$4:$C941,$C942),8))</f>
        <v/>
      </c>
      <c r="J942" s="16" t="str">
        <f>IF(OR($D942="",$C942=""),"",IF(OR($D942="Buy",$D942="Reward"),SUM($E942),IF(OR($D942="Sell",$D942="Fee"),-SUM($E942),0)))</f>
        <v/>
      </c>
      <c r="K942" s="17" t="str">
        <f>IF(OR($D942="",$C942=""),"",IF($D942="Sell",IF(SUM($H942)&gt;0,-SUM($I942)*IF(SUM($E942)&gt;SUM($H942),SUM($H942),SUM($E942))/SUM($H942),-SUM($I942)),IF(OR($D942="Buy",$D942="Reward"),SUM($F942)+SUM($G942),0)))</f>
        <v/>
      </c>
      <c r="L942" s="17" t="str">
        <f>IF(OR($C942="",$D942&lt;&gt;"Sell"),"",IF(SUM($H942)&gt;0,SUM($F942)-SUM($G942)-SUM($I942)*IF(SUM($E942)&gt;SUM($H942),SUM($H942),SUM($E942))/SUM($H942),""))</f>
        <v/>
      </c>
      <c r="M942" s="20" t="str">
        <f>IF($D942="","",IF($C942="","Missing coin",IF(AND($D942&lt;&gt;"Buy",$D942&lt;&gt;"Sell",$D942&lt;&gt;"Fee",$D942&lt;&gt;"Reward",$D942&lt;&gt;"Transfer"),"Unknown type",IF(SUM($E942)&lt;=0,"Missing quantity",IF(COUNTIF('Portfolio'!$A$9:$A$58,$C942)=0,"Coin missing from the Portfolio tab",IF(AND($D942="Sell",SUM($E942)&gt;SUM($H942)+0.000000000001),"Sale larger than holdings",IF(AND($D942="Fee",SUM($E942)&gt;SUM($H942)+0.000000000001),"Fee larger than holdings",IF(AND(OR($D942="Buy",$D942="Sell"),SUM($F942)&lt;=0),"Missing amount",IF(AND(ISNUMBER($A942),SUM($A942)&lt;MAX($A$4:$A941)),"Date out of chronological order","OK")))))))))</f>
        <v/>
      </c>
    </row>
    <row r="943" spans="1:13" x14ac:dyDescent="0.25">
      <c r="A943" s="21"/>
      <c r="B943" s="13"/>
      <c r="C943" s="13"/>
      <c r="D943" s="13"/>
      <c r="E943" s="22"/>
      <c r="F943" s="14"/>
      <c r="G943" s="14"/>
      <c r="H943" s="16" t="str">
        <f>IF(OR($D943="",$C943=""),"",ROUND(SUMIFS($J$4:$J942,$C$4:$C942,$C943),10))</f>
        <v/>
      </c>
      <c r="I943" s="15" t="str">
        <f>IF(OR($D943="",$C943=""),"",ROUND(SUMIFS($K$4:$K942,$C$4:$C942,$C943),8))</f>
        <v/>
      </c>
      <c r="J943" s="16" t="str">
        <f>IF(OR($D943="",$C943=""),"",IF(OR($D943="Buy",$D943="Reward"),SUM($E943),IF(OR($D943="Sell",$D943="Fee"),-SUM($E943),0)))</f>
        <v/>
      </c>
      <c r="K943" s="17" t="str">
        <f>IF(OR($D943="",$C943=""),"",IF($D943="Sell",IF(SUM($H943)&gt;0,-SUM($I943)*IF(SUM($E943)&gt;SUM($H943),SUM($H943),SUM($E943))/SUM($H943),-SUM($I943)),IF(OR($D943="Buy",$D943="Reward"),SUM($F943)+SUM($G943),0)))</f>
        <v/>
      </c>
      <c r="L943" s="17" t="str">
        <f>IF(OR($C943="",$D943&lt;&gt;"Sell"),"",IF(SUM($H943)&gt;0,SUM($F943)-SUM($G943)-SUM($I943)*IF(SUM($E943)&gt;SUM($H943),SUM($H943),SUM($E943))/SUM($H943),""))</f>
        <v/>
      </c>
      <c r="M943" s="20" t="str">
        <f>IF($D943="","",IF($C943="","Missing coin",IF(AND($D943&lt;&gt;"Buy",$D943&lt;&gt;"Sell",$D943&lt;&gt;"Fee",$D943&lt;&gt;"Reward",$D943&lt;&gt;"Transfer"),"Unknown type",IF(SUM($E943)&lt;=0,"Missing quantity",IF(COUNTIF('Portfolio'!$A$9:$A$58,$C943)=0,"Coin missing from the Portfolio tab",IF(AND($D943="Sell",SUM($E943)&gt;SUM($H943)+0.000000000001),"Sale larger than holdings",IF(AND($D943="Fee",SUM($E943)&gt;SUM($H943)+0.000000000001),"Fee larger than holdings",IF(AND(OR($D943="Buy",$D943="Sell"),SUM($F943)&lt;=0),"Missing amount",IF(AND(ISNUMBER($A943),SUM($A943)&lt;MAX($A$4:$A942)),"Date out of chronological order","OK")))))))))</f>
        <v/>
      </c>
    </row>
    <row r="944" spans="1:13" x14ac:dyDescent="0.25">
      <c r="A944" s="21"/>
      <c r="B944" s="13"/>
      <c r="C944" s="13"/>
      <c r="D944" s="13"/>
      <c r="E944" s="22"/>
      <c r="F944" s="14"/>
      <c r="G944" s="14"/>
      <c r="H944" s="16" t="str">
        <f>IF(OR($D944="",$C944=""),"",ROUND(SUMIFS($J$4:$J943,$C$4:$C943,$C944),10))</f>
        <v/>
      </c>
      <c r="I944" s="15" t="str">
        <f>IF(OR($D944="",$C944=""),"",ROUND(SUMIFS($K$4:$K943,$C$4:$C943,$C944),8))</f>
        <v/>
      </c>
      <c r="J944" s="16" t="str">
        <f>IF(OR($D944="",$C944=""),"",IF(OR($D944="Buy",$D944="Reward"),SUM($E944),IF(OR($D944="Sell",$D944="Fee"),-SUM($E944),0)))</f>
        <v/>
      </c>
      <c r="K944" s="17" t="str">
        <f>IF(OR($D944="",$C944=""),"",IF($D944="Sell",IF(SUM($H944)&gt;0,-SUM($I944)*IF(SUM($E944)&gt;SUM($H944),SUM($H944),SUM($E944))/SUM($H944),-SUM($I944)),IF(OR($D944="Buy",$D944="Reward"),SUM($F944)+SUM($G944),0)))</f>
        <v/>
      </c>
      <c r="L944" s="17" t="str">
        <f>IF(OR($C944="",$D944&lt;&gt;"Sell"),"",IF(SUM($H944)&gt;0,SUM($F944)-SUM($G944)-SUM($I944)*IF(SUM($E944)&gt;SUM($H944),SUM($H944),SUM($E944))/SUM($H944),""))</f>
        <v/>
      </c>
      <c r="M944" s="20" t="str">
        <f>IF($D944="","",IF($C944="","Missing coin",IF(AND($D944&lt;&gt;"Buy",$D944&lt;&gt;"Sell",$D944&lt;&gt;"Fee",$D944&lt;&gt;"Reward",$D944&lt;&gt;"Transfer"),"Unknown type",IF(SUM($E944)&lt;=0,"Missing quantity",IF(COUNTIF('Portfolio'!$A$9:$A$58,$C944)=0,"Coin missing from the Portfolio tab",IF(AND($D944="Sell",SUM($E944)&gt;SUM($H944)+0.000000000001),"Sale larger than holdings",IF(AND($D944="Fee",SUM($E944)&gt;SUM($H944)+0.000000000001),"Fee larger than holdings",IF(AND(OR($D944="Buy",$D944="Sell"),SUM($F944)&lt;=0),"Missing amount",IF(AND(ISNUMBER($A944),SUM($A944)&lt;MAX($A$4:$A943)),"Date out of chronological order","OK")))))))))</f>
        <v/>
      </c>
    </row>
    <row r="945" spans="1:13" x14ac:dyDescent="0.25">
      <c r="A945" s="21"/>
      <c r="B945" s="13"/>
      <c r="C945" s="13"/>
      <c r="D945" s="13"/>
      <c r="E945" s="22"/>
      <c r="F945" s="14"/>
      <c r="G945" s="14"/>
      <c r="H945" s="16" t="str">
        <f>IF(OR($D945="",$C945=""),"",ROUND(SUMIFS($J$4:$J944,$C$4:$C944,$C945),10))</f>
        <v/>
      </c>
      <c r="I945" s="15" t="str">
        <f>IF(OR($D945="",$C945=""),"",ROUND(SUMIFS($K$4:$K944,$C$4:$C944,$C945),8))</f>
        <v/>
      </c>
      <c r="J945" s="16" t="str">
        <f>IF(OR($D945="",$C945=""),"",IF(OR($D945="Buy",$D945="Reward"),SUM($E945),IF(OR($D945="Sell",$D945="Fee"),-SUM($E945),0)))</f>
        <v/>
      </c>
      <c r="K945" s="17" t="str">
        <f>IF(OR($D945="",$C945=""),"",IF($D945="Sell",IF(SUM($H945)&gt;0,-SUM($I945)*IF(SUM($E945)&gt;SUM($H945),SUM($H945),SUM($E945))/SUM($H945),-SUM($I945)),IF(OR($D945="Buy",$D945="Reward"),SUM($F945)+SUM($G945),0)))</f>
        <v/>
      </c>
      <c r="L945" s="17" t="str">
        <f>IF(OR($C945="",$D945&lt;&gt;"Sell"),"",IF(SUM($H945)&gt;0,SUM($F945)-SUM($G945)-SUM($I945)*IF(SUM($E945)&gt;SUM($H945),SUM($H945),SUM($E945))/SUM($H945),""))</f>
        <v/>
      </c>
      <c r="M945" s="20" t="str">
        <f>IF($D945="","",IF($C945="","Missing coin",IF(AND($D945&lt;&gt;"Buy",$D945&lt;&gt;"Sell",$D945&lt;&gt;"Fee",$D945&lt;&gt;"Reward",$D945&lt;&gt;"Transfer"),"Unknown type",IF(SUM($E945)&lt;=0,"Missing quantity",IF(COUNTIF('Portfolio'!$A$9:$A$58,$C945)=0,"Coin missing from the Portfolio tab",IF(AND($D945="Sell",SUM($E945)&gt;SUM($H945)+0.000000000001),"Sale larger than holdings",IF(AND($D945="Fee",SUM($E945)&gt;SUM($H945)+0.000000000001),"Fee larger than holdings",IF(AND(OR($D945="Buy",$D945="Sell"),SUM($F945)&lt;=0),"Missing amount",IF(AND(ISNUMBER($A945),SUM($A945)&lt;MAX($A$4:$A944)),"Date out of chronological order","OK")))))))))</f>
        <v/>
      </c>
    </row>
    <row r="946" spans="1:13" x14ac:dyDescent="0.25">
      <c r="A946" s="21"/>
      <c r="B946" s="13"/>
      <c r="C946" s="13"/>
      <c r="D946" s="13"/>
      <c r="E946" s="22"/>
      <c r="F946" s="14"/>
      <c r="G946" s="14"/>
      <c r="H946" s="16" t="str">
        <f>IF(OR($D946="",$C946=""),"",ROUND(SUMIFS($J$4:$J945,$C$4:$C945,$C946),10))</f>
        <v/>
      </c>
      <c r="I946" s="15" t="str">
        <f>IF(OR($D946="",$C946=""),"",ROUND(SUMIFS($K$4:$K945,$C$4:$C945,$C946),8))</f>
        <v/>
      </c>
      <c r="J946" s="16" t="str">
        <f>IF(OR($D946="",$C946=""),"",IF(OR($D946="Buy",$D946="Reward"),SUM($E946),IF(OR($D946="Sell",$D946="Fee"),-SUM($E946),0)))</f>
        <v/>
      </c>
      <c r="K946" s="17" t="str">
        <f>IF(OR($D946="",$C946=""),"",IF($D946="Sell",IF(SUM($H946)&gt;0,-SUM($I946)*IF(SUM($E946)&gt;SUM($H946),SUM($H946),SUM($E946))/SUM($H946),-SUM($I946)),IF(OR($D946="Buy",$D946="Reward"),SUM($F946)+SUM($G946),0)))</f>
        <v/>
      </c>
      <c r="L946" s="17" t="str">
        <f>IF(OR($C946="",$D946&lt;&gt;"Sell"),"",IF(SUM($H946)&gt;0,SUM($F946)-SUM($G946)-SUM($I946)*IF(SUM($E946)&gt;SUM($H946),SUM($H946),SUM($E946))/SUM($H946),""))</f>
        <v/>
      </c>
      <c r="M946" s="20" t="str">
        <f>IF($D946="","",IF($C946="","Missing coin",IF(AND($D946&lt;&gt;"Buy",$D946&lt;&gt;"Sell",$D946&lt;&gt;"Fee",$D946&lt;&gt;"Reward",$D946&lt;&gt;"Transfer"),"Unknown type",IF(SUM($E946)&lt;=0,"Missing quantity",IF(COUNTIF('Portfolio'!$A$9:$A$58,$C946)=0,"Coin missing from the Portfolio tab",IF(AND($D946="Sell",SUM($E946)&gt;SUM($H946)+0.000000000001),"Sale larger than holdings",IF(AND($D946="Fee",SUM($E946)&gt;SUM($H946)+0.000000000001),"Fee larger than holdings",IF(AND(OR($D946="Buy",$D946="Sell"),SUM($F946)&lt;=0),"Missing amount",IF(AND(ISNUMBER($A946),SUM($A946)&lt;MAX($A$4:$A945)),"Date out of chronological order","OK")))))))))</f>
        <v/>
      </c>
    </row>
    <row r="947" spans="1:13" x14ac:dyDescent="0.25">
      <c r="A947" s="21"/>
      <c r="B947" s="13"/>
      <c r="C947" s="13"/>
      <c r="D947" s="13"/>
      <c r="E947" s="22"/>
      <c r="F947" s="14"/>
      <c r="G947" s="14"/>
      <c r="H947" s="16" t="str">
        <f>IF(OR($D947="",$C947=""),"",ROUND(SUMIFS($J$4:$J946,$C$4:$C946,$C947),10))</f>
        <v/>
      </c>
      <c r="I947" s="15" t="str">
        <f>IF(OR($D947="",$C947=""),"",ROUND(SUMIFS($K$4:$K946,$C$4:$C946,$C947),8))</f>
        <v/>
      </c>
      <c r="J947" s="16" t="str">
        <f>IF(OR($D947="",$C947=""),"",IF(OR($D947="Buy",$D947="Reward"),SUM($E947),IF(OR($D947="Sell",$D947="Fee"),-SUM($E947),0)))</f>
        <v/>
      </c>
      <c r="K947" s="17" t="str">
        <f>IF(OR($D947="",$C947=""),"",IF($D947="Sell",IF(SUM($H947)&gt;0,-SUM($I947)*IF(SUM($E947)&gt;SUM($H947),SUM($H947),SUM($E947))/SUM($H947),-SUM($I947)),IF(OR($D947="Buy",$D947="Reward"),SUM($F947)+SUM($G947),0)))</f>
        <v/>
      </c>
      <c r="L947" s="17" t="str">
        <f>IF(OR($C947="",$D947&lt;&gt;"Sell"),"",IF(SUM($H947)&gt;0,SUM($F947)-SUM($G947)-SUM($I947)*IF(SUM($E947)&gt;SUM($H947),SUM($H947),SUM($E947))/SUM($H947),""))</f>
        <v/>
      </c>
      <c r="M947" s="20" t="str">
        <f>IF($D947="","",IF($C947="","Missing coin",IF(AND($D947&lt;&gt;"Buy",$D947&lt;&gt;"Sell",$D947&lt;&gt;"Fee",$D947&lt;&gt;"Reward",$D947&lt;&gt;"Transfer"),"Unknown type",IF(SUM($E947)&lt;=0,"Missing quantity",IF(COUNTIF('Portfolio'!$A$9:$A$58,$C947)=0,"Coin missing from the Portfolio tab",IF(AND($D947="Sell",SUM($E947)&gt;SUM($H947)+0.000000000001),"Sale larger than holdings",IF(AND($D947="Fee",SUM($E947)&gt;SUM($H947)+0.000000000001),"Fee larger than holdings",IF(AND(OR($D947="Buy",$D947="Sell"),SUM($F947)&lt;=0),"Missing amount",IF(AND(ISNUMBER($A947),SUM($A947)&lt;MAX($A$4:$A946)),"Date out of chronological order","OK")))))))))</f>
        <v/>
      </c>
    </row>
    <row r="948" spans="1:13" x14ac:dyDescent="0.25">
      <c r="A948" s="21"/>
      <c r="B948" s="13"/>
      <c r="C948" s="13"/>
      <c r="D948" s="13"/>
      <c r="E948" s="22"/>
      <c r="F948" s="14"/>
      <c r="G948" s="14"/>
      <c r="H948" s="16" t="str">
        <f>IF(OR($D948="",$C948=""),"",ROUND(SUMIFS($J$4:$J947,$C$4:$C947,$C948),10))</f>
        <v/>
      </c>
      <c r="I948" s="15" t="str">
        <f>IF(OR($D948="",$C948=""),"",ROUND(SUMIFS($K$4:$K947,$C$4:$C947,$C948),8))</f>
        <v/>
      </c>
      <c r="J948" s="16" t="str">
        <f>IF(OR($D948="",$C948=""),"",IF(OR($D948="Buy",$D948="Reward"),SUM($E948),IF(OR($D948="Sell",$D948="Fee"),-SUM($E948),0)))</f>
        <v/>
      </c>
      <c r="K948" s="17" t="str">
        <f>IF(OR($D948="",$C948=""),"",IF($D948="Sell",IF(SUM($H948)&gt;0,-SUM($I948)*IF(SUM($E948)&gt;SUM($H948),SUM($H948),SUM($E948))/SUM($H948),-SUM($I948)),IF(OR($D948="Buy",$D948="Reward"),SUM($F948)+SUM($G948),0)))</f>
        <v/>
      </c>
      <c r="L948" s="17" t="str">
        <f>IF(OR($C948="",$D948&lt;&gt;"Sell"),"",IF(SUM($H948)&gt;0,SUM($F948)-SUM($G948)-SUM($I948)*IF(SUM($E948)&gt;SUM($H948),SUM($H948),SUM($E948))/SUM($H948),""))</f>
        <v/>
      </c>
      <c r="M948" s="20" t="str">
        <f>IF($D948="","",IF($C948="","Missing coin",IF(AND($D948&lt;&gt;"Buy",$D948&lt;&gt;"Sell",$D948&lt;&gt;"Fee",$D948&lt;&gt;"Reward",$D948&lt;&gt;"Transfer"),"Unknown type",IF(SUM($E948)&lt;=0,"Missing quantity",IF(COUNTIF('Portfolio'!$A$9:$A$58,$C948)=0,"Coin missing from the Portfolio tab",IF(AND($D948="Sell",SUM($E948)&gt;SUM($H948)+0.000000000001),"Sale larger than holdings",IF(AND($D948="Fee",SUM($E948)&gt;SUM($H948)+0.000000000001),"Fee larger than holdings",IF(AND(OR($D948="Buy",$D948="Sell"),SUM($F948)&lt;=0),"Missing amount",IF(AND(ISNUMBER($A948),SUM($A948)&lt;MAX($A$4:$A947)),"Date out of chronological order","OK")))))))))</f>
        <v/>
      </c>
    </row>
    <row r="949" spans="1:13" x14ac:dyDescent="0.25">
      <c r="A949" s="21"/>
      <c r="B949" s="13"/>
      <c r="C949" s="13"/>
      <c r="D949" s="13"/>
      <c r="E949" s="22"/>
      <c r="F949" s="14"/>
      <c r="G949" s="14"/>
      <c r="H949" s="16" t="str">
        <f>IF(OR($D949="",$C949=""),"",ROUND(SUMIFS($J$4:$J948,$C$4:$C948,$C949),10))</f>
        <v/>
      </c>
      <c r="I949" s="15" t="str">
        <f>IF(OR($D949="",$C949=""),"",ROUND(SUMIFS($K$4:$K948,$C$4:$C948,$C949),8))</f>
        <v/>
      </c>
      <c r="J949" s="16" t="str">
        <f>IF(OR($D949="",$C949=""),"",IF(OR($D949="Buy",$D949="Reward"),SUM($E949),IF(OR($D949="Sell",$D949="Fee"),-SUM($E949),0)))</f>
        <v/>
      </c>
      <c r="K949" s="17" t="str">
        <f>IF(OR($D949="",$C949=""),"",IF($D949="Sell",IF(SUM($H949)&gt;0,-SUM($I949)*IF(SUM($E949)&gt;SUM($H949),SUM($H949),SUM($E949))/SUM($H949),-SUM($I949)),IF(OR($D949="Buy",$D949="Reward"),SUM($F949)+SUM($G949),0)))</f>
        <v/>
      </c>
      <c r="L949" s="17" t="str">
        <f>IF(OR($C949="",$D949&lt;&gt;"Sell"),"",IF(SUM($H949)&gt;0,SUM($F949)-SUM($G949)-SUM($I949)*IF(SUM($E949)&gt;SUM($H949),SUM($H949),SUM($E949))/SUM($H949),""))</f>
        <v/>
      </c>
      <c r="M949" s="20" t="str">
        <f>IF($D949="","",IF($C949="","Missing coin",IF(AND($D949&lt;&gt;"Buy",$D949&lt;&gt;"Sell",$D949&lt;&gt;"Fee",$D949&lt;&gt;"Reward",$D949&lt;&gt;"Transfer"),"Unknown type",IF(SUM($E949)&lt;=0,"Missing quantity",IF(COUNTIF('Portfolio'!$A$9:$A$58,$C949)=0,"Coin missing from the Portfolio tab",IF(AND($D949="Sell",SUM($E949)&gt;SUM($H949)+0.000000000001),"Sale larger than holdings",IF(AND($D949="Fee",SUM($E949)&gt;SUM($H949)+0.000000000001),"Fee larger than holdings",IF(AND(OR($D949="Buy",$D949="Sell"),SUM($F949)&lt;=0),"Missing amount",IF(AND(ISNUMBER($A949),SUM($A949)&lt;MAX($A$4:$A948)),"Date out of chronological order","OK")))))))))</f>
        <v/>
      </c>
    </row>
    <row r="950" spans="1:13" x14ac:dyDescent="0.25">
      <c r="A950" s="21"/>
      <c r="B950" s="13"/>
      <c r="C950" s="13"/>
      <c r="D950" s="13"/>
      <c r="E950" s="22"/>
      <c r="F950" s="14"/>
      <c r="G950" s="14"/>
      <c r="H950" s="16" t="str">
        <f>IF(OR($D950="",$C950=""),"",ROUND(SUMIFS($J$4:$J949,$C$4:$C949,$C950),10))</f>
        <v/>
      </c>
      <c r="I950" s="15" t="str">
        <f>IF(OR($D950="",$C950=""),"",ROUND(SUMIFS($K$4:$K949,$C$4:$C949,$C950),8))</f>
        <v/>
      </c>
      <c r="J950" s="16" t="str">
        <f>IF(OR($D950="",$C950=""),"",IF(OR($D950="Buy",$D950="Reward"),SUM($E950),IF(OR($D950="Sell",$D950="Fee"),-SUM($E950),0)))</f>
        <v/>
      </c>
      <c r="K950" s="17" t="str">
        <f>IF(OR($D950="",$C950=""),"",IF($D950="Sell",IF(SUM($H950)&gt;0,-SUM($I950)*IF(SUM($E950)&gt;SUM($H950),SUM($H950),SUM($E950))/SUM($H950),-SUM($I950)),IF(OR($D950="Buy",$D950="Reward"),SUM($F950)+SUM($G950),0)))</f>
        <v/>
      </c>
      <c r="L950" s="17" t="str">
        <f>IF(OR($C950="",$D950&lt;&gt;"Sell"),"",IF(SUM($H950)&gt;0,SUM($F950)-SUM($G950)-SUM($I950)*IF(SUM($E950)&gt;SUM($H950),SUM($H950),SUM($E950))/SUM($H950),""))</f>
        <v/>
      </c>
      <c r="M950" s="20" t="str">
        <f>IF($D950="","",IF($C950="","Missing coin",IF(AND($D950&lt;&gt;"Buy",$D950&lt;&gt;"Sell",$D950&lt;&gt;"Fee",$D950&lt;&gt;"Reward",$D950&lt;&gt;"Transfer"),"Unknown type",IF(SUM($E950)&lt;=0,"Missing quantity",IF(COUNTIF('Portfolio'!$A$9:$A$58,$C950)=0,"Coin missing from the Portfolio tab",IF(AND($D950="Sell",SUM($E950)&gt;SUM($H950)+0.000000000001),"Sale larger than holdings",IF(AND($D950="Fee",SUM($E950)&gt;SUM($H950)+0.000000000001),"Fee larger than holdings",IF(AND(OR($D950="Buy",$D950="Sell"),SUM($F950)&lt;=0),"Missing amount",IF(AND(ISNUMBER($A950),SUM($A950)&lt;MAX($A$4:$A949)),"Date out of chronological order","OK")))))))))</f>
        <v/>
      </c>
    </row>
    <row r="951" spans="1:13" x14ac:dyDescent="0.25">
      <c r="A951" s="21"/>
      <c r="B951" s="13"/>
      <c r="C951" s="13"/>
      <c r="D951" s="13"/>
      <c r="E951" s="22"/>
      <c r="F951" s="14"/>
      <c r="G951" s="14"/>
      <c r="H951" s="16" t="str">
        <f>IF(OR($D951="",$C951=""),"",ROUND(SUMIFS($J$4:$J950,$C$4:$C950,$C951),10))</f>
        <v/>
      </c>
      <c r="I951" s="15" t="str">
        <f>IF(OR($D951="",$C951=""),"",ROUND(SUMIFS($K$4:$K950,$C$4:$C950,$C951),8))</f>
        <v/>
      </c>
      <c r="J951" s="16" t="str">
        <f>IF(OR($D951="",$C951=""),"",IF(OR($D951="Buy",$D951="Reward"),SUM($E951),IF(OR($D951="Sell",$D951="Fee"),-SUM($E951),0)))</f>
        <v/>
      </c>
      <c r="K951" s="17" t="str">
        <f>IF(OR($D951="",$C951=""),"",IF($D951="Sell",IF(SUM($H951)&gt;0,-SUM($I951)*IF(SUM($E951)&gt;SUM($H951),SUM($H951),SUM($E951))/SUM($H951),-SUM($I951)),IF(OR($D951="Buy",$D951="Reward"),SUM($F951)+SUM($G951),0)))</f>
        <v/>
      </c>
      <c r="L951" s="17" t="str">
        <f>IF(OR($C951="",$D951&lt;&gt;"Sell"),"",IF(SUM($H951)&gt;0,SUM($F951)-SUM($G951)-SUM($I951)*IF(SUM($E951)&gt;SUM($H951),SUM($H951),SUM($E951))/SUM($H951),""))</f>
        <v/>
      </c>
      <c r="M951" s="20" t="str">
        <f>IF($D951="","",IF($C951="","Missing coin",IF(AND($D951&lt;&gt;"Buy",$D951&lt;&gt;"Sell",$D951&lt;&gt;"Fee",$D951&lt;&gt;"Reward",$D951&lt;&gt;"Transfer"),"Unknown type",IF(SUM($E951)&lt;=0,"Missing quantity",IF(COUNTIF('Portfolio'!$A$9:$A$58,$C951)=0,"Coin missing from the Portfolio tab",IF(AND($D951="Sell",SUM($E951)&gt;SUM($H951)+0.000000000001),"Sale larger than holdings",IF(AND($D951="Fee",SUM($E951)&gt;SUM($H951)+0.000000000001),"Fee larger than holdings",IF(AND(OR($D951="Buy",$D951="Sell"),SUM($F951)&lt;=0),"Missing amount",IF(AND(ISNUMBER($A951),SUM($A951)&lt;MAX($A$4:$A950)),"Date out of chronological order","OK")))))))))</f>
        <v/>
      </c>
    </row>
    <row r="952" spans="1:13" x14ac:dyDescent="0.25">
      <c r="A952" s="21"/>
      <c r="B952" s="13"/>
      <c r="C952" s="13"/>
      <c r="D952" s="13"/>
      <c r="E952" s="22"/>
      <c r="F952" s="14"/>
      <c r="G952" s="14"/>
      <c r="H952" s="16" t="str">
        <f>IF(OR($D952="",$C952=""),"",ROUND(SUMIFS($J$4:$J951,$C$4:$C951,$C952),10))</f>
        <v/>
      </c>
      <c r="I952" s="15" t="str">
        <f>IF(OR($D952="",$C952=""),"",ROUND(SUMIFS($K$4:$K951,$C$4:$C951,$C952),8))</f>
        <v/>
      </c>
      <c r="J952" s="16" t="str">
        <f>IF(OR($D952="",$C952=""),"",IF(OR($D952="Buy",$D952="Reward"),SUM($E952),IF(OR($D952="Sell",$D952="Fee"),-SUM($E952),0)))</f>
        <v/>
      </c>
      <c r="K952" s="17" t="str">
        <f>IF(OR($D952="",$C952=""),"",IF($D952="Sell",IF(SUM($H952)&gt;0,-SUM($I952)*IF(SUM($E952)&gt;SUM($H952),SUM($H952),SUM($E952))/SUM($H952),-SUM($I952)),IF(OR($D952="Buy",$D952="Reward"),SUM($F952)+SUM($G952),0)))</f>
        <v/>
      </c>
      <c r="L952" s="17" t="str">
        <f>IF(OR($C952="",$D952&lt;&gt;"Sell"),"",IF(SUM($H952)&gt;0,SUM($F952)-SUM($G952)-SUM($I952)*IF(SUM($E952)&gt;SUM($H952),SUM($H952),SUM($E952))/SUM($H952),""))</f>
        <v/>
      </c>
      <c r="M952" s="20" t="str">
        <f>IF($D952="","",IF($C952="","Missing coin",IF(AND($D952&lt;&gt;"Buy",$D952&lt;&gt;"Sell",$D952&lt;&gt;"Fee",$D952&lt;&gt;"Reward",$D952&lt;&gt;"Transfer"),"Unknown type",IF(SUM($E952)&lt;=0,"Missing quantity",IF(COUNTIF('Portfolio'!$A$9:$A$58,$C952)=0,"Coin missing from the Portfolio tab",IF(AND($D952="Sell",SUM($E952)&gt;SUM($H952)+0.000000000001),"Sale larger than holdings",IF(AND($D952="Fee",SUM($E952)&gt;SUM($H952)+0.000000000001),"Fee larger than holdings",IF(AND(OR($D952="Buy",$D952="Sell"),SUM($F952)&lt;=0),"Missing amount",IF(AND(ISNUMBER($A952),SUM($A952)&lt;MAX($A$4:$A951)),"Date out of chronological order","OK")))))))))</f>
        <v/>
      </c>
    </row>
    <row r="953" spans="1:13" x14ac:dyDescent="0.25">
      <c r="A953" s="21"/>
      <c r="B953" s="13"/>
      <c r="C953" s="13"/>
      <c r="D953" s="13"/>
      <c r="E953" s="22"/>
      <c r="F953" s="14"/>
      <c r="G953" s="14"/>
      <c r="H953" s="16" t="str">
        <f>IF(OR($D953="",$C953=""),"",ROUND(SUMIFS($J$4:$J952,$C$4:$C952,$C953),10))</f>
        <v/>
      </c>
      <c r="I953" s="15" t="str">
        <f>IF(OR($D953="",$C953=""),"",ROUND(SUMIFS($K$4:$K952,$C$4:$C952,$C953),8))</f>
        <v/>
      </c>
      <c r="J953" s="16" t="str">
        <f>IF(OR($D953="",$C953=""),"",IF(OR($D953="Buy",$D953="Reward"),SUM($E953),IF(OR($D953="Sell",$D953="Fee"),-SUM($E953),0)))</f>
        <v/>
      </c>
      <c r="K953" s="17" t="str">
        <f>IF(OR($D953="",$C953=""),"",IF($D953="Sell",IF(SUM($H953)&gt;0,-SUM($I953)*IF(SUM($E953)&gt;SUM($H953),SUM($H953),SUM($E953))/SUM($H953),-SUM($I953)),IF(OR($D953="Buy",$D953="Reward"),SUM($F953)+SUM($G953),0)))</f>
        <v/>
      </c>
      <c r="L953" s="17" t="str">
        <f>IF(OR($C953="",$D953&lt;&gt;"Sell"),"",IF(SUM($H953)&gt;0,SUM($F953)-SUM($G953)-SUM($I953)*IF(SUM($E953)&gt;SUM($H953),SUM($H953),SUM($E953))/SUM($H953),""))</f>
        <v/>
      </c>
      <c r="M953" s="20" t="str">
        <f>IF($D953="","",IF($C953="","Missing coin",IF(AND($D953&lt;&gt;"Buy",$D953&lt;&gt;"Sell",$D953&lt;&gt;"Fee",$D953&lt;&gt;"Reward",$D953&lt;&gt;"Transfer"),"Unknown type",IF(SUM($E953)&lt;=0,"Missing quantity",IF(COUNTIF('Portfolio'!$A$9:$A$58,$C953)=0,"Coin missing from the Portfolio tab",IF(AND($D953="Sell",SUM($E953)&gt;SUM($H953)+0.000000000001),"Sale larger than holdings",IF(AND($D953="Fee",SUM($E953)&gt;SUM($H953)+0.000000000001),"Fee larger than holdings",IF(AND(OR($D953="Buy",$D953="Sell"),SUM($F953)&lt;=0),"Missing amount",IF(AND(ISNUMBER($A953),SUM($A953)&lt;MAX($A$4:$A952)),"Date out of chronological order","OK")))))))))</f>
        <v/>
      </c>
    </row>
    <row r="954" spans="1:13" x14ac:dyDescent="0.25">
      <c r="A954" s="21"/>
      <c r="B954" s="13"/>
      <c r="C954" s="13"/>
      <c r="D954" s="13"/>
      <c r="E954" s="22"/>
      <c r="F954" s="14"/>
      <c r="G954" s="14"/>
      <c r="H954" s="16" t="str">
        <f>IF(OR($D954="",$C954=""),"",ROUND(SUMIFS($J$4:$J953,$C$4:$C953,$C954),10))</f>
        <v/>
      </c>
      <c r="I954" s="15" t="str">
        <f>IF(OR($D954="",$C954=""),"",ROUND(SUMIFS($K$4:$K953,$C$4:$C953,$C954),8))</f>
        <v/>
      </c>
      <c r="J954" s="16" t="str">
        <f>IF(OR($D954="",$C954=""),"",IF(OR($D954="Buy",$D954="Reward"),SUM($E954),IF(OR($D954="Sell",$D954="Fee"),-SUM($E954),0)))</f>
        <v/>
      </c>
      <c r="K954" s="17" t="str">
        <f>IF(OR($D954="",$C954=""),"",IF($D954="Sell",IF(SUM($H954)&gt;0,-SUM($I954)*IF(SUM($E954)&gt;SUM($H954),SUM($H954),SUM($E954))/SUM($H954),-SUM($I954)),IF(OR($D954="Buy",$D954="Reward"),SUM($F954)+SUM($G954),0)))</f>
        <v/>
      </c>
      <c r="L954" s="17" t="str">
        <f>IF(OR($C954="",$D954&lt;&gt;"Sell"),"",IF(SUM($H954)&gt;0,SUM($F954)-SUM($G954)-SUM($I954)*IF(SUM($E954)&gt;SUM($H954),SUM($H954),SUM($E954))/SUM($H954),""))</f>
        <v/>
      </c>
      <c r="M954" s="20" t="str">
        <f>IF($D954="","",IF($C954="","Missing coin",IF(AND($D954&lt;&gt;"Buy",$D954&lt;&gt;"Sell",$D954&lt;&gt;"Fee",$D954&lt;&gt;"Reward",$D954&lt;&gt;"Transfer"),"Unknown type",IF(SUM($E954)&lt;=0,"Missing quantity",IF(COUNTIF('Portfolio'!$A$9:$A$58,$C954)=0,"Coin missing from the Portfolio tab",IF(AND($D954="Sell",SUM($E954)&gt;SUM($H954)+0.000000000001),"Sale larger than holdings",IF(AND($D954="Fee",SUM($E954)&gt;SUM($H954)+0.000000000001),"Fee larger than holdings",IF(AND(OR($D954="Buy",$D954="Sell"),SUM($F954)&lt;=0),"Missing amount",IF(AND(ISNUMBER($A954),SUM($A954)&lt;MAX($A$4:$A953)),"Date out of chronological order","OK")))))))))</f>
        <v/>
      </c>
    </row>
    <row r="955" spans="1:13" x14ac:dyDescent="0.25">
      <c r="A955" s="21"/>
      <c r="B955" s="13"/>
      <c r="C955" s="13"/>
      <c r="D955" s="13"/>
      <c r="E955" s="22"/>
      <c r="F955" s="14"/>
      <c r="G955" s="14"/>
      <c r="H955" s="16" t="str">
        <f>IF(OR($D955="",$C955=""),"",ROUND(SUMIFS($J$4:$J954,$C$4:$C954,$C955),10))</f>
        <v/>
      </c>
      <c r="I955" s="15" t="str">
        <f>IF(OR($D955="",$C955=""),"",ROUND(SUMIFS($K$4:$K954,$C$4:$C954,$C955),8))</f>
        <v/>
      </c>
      <c r="J955" s="16" t="str">
        <f>IF(OR($D955="",$C955=""),"",IF(OR($D955="Buy",$D955="Reward"),SUM($E955),IF(OR($D955="Sell",$D955="Fee"),-SUM($E955),0)))</f>
        <v/>
      </c>
      <c r="K955" s="17" t="str">
        <f>IF(OR($D955="",$C955=""),"",IF($D955="Sell",IF(SUM($H955)&gt;0,-SUM($I955)*IF(SUM($E955)&gt;SUM($H955),SUM($H955),SUM($E955))/SUM($H955),-SUM($I955)),IF(OR($D955="Buy",$D955="Reward"),SUM($F955)+SUM($G955),0)))</f>
        <v/>
      </c>
      <c r="L955" s="17" t="str">
        <f>IF(OR($C955="",$D955&lt;&gt;"Sell"),"",IF(SUM($H955)&gt;0,SUM($F955)-SUM($G955)-SUM($I955)*IF(SUM($E955)&gt;SUM($H955),SUM($H955),SUM($E955))/SUM($H955),""))</f>
        <v/>
      </c>
      <c r="M955" s="20" t="str">
        <f>IF($D955="","",IF($C955="","Missing coin",IF(AND($D955&lt;&gt;"Buy",$D955&lt;&gt;"Sell",$D955&lt;&gt;"Fee",$D955&lt;&gt;"Reward",$D955&lt;&gt;"Transfer"),"Unknown type",IF(SUM($E955)&lt;=0,"Missing quantity",IF(COUNTIF('Portfolio'!$A$9:$A$58,$C955)=0,"Coin missing from the Portfolio tab",IF(AND($D955="Sell",SUM($E955)&gt;SUM($H955)+0.000000000001),"Sale larger than holdings",IF(AND($D955="Fee",SUM($E955)&gt;SUM($H955)+0.000000000001),"Fee larger than holdings",IF(AND(OR($D955="Buy",$D955="Sell"),SUM($F955)&lt;=0),"Missing amount",IF(AND(ISNUMBER($A955),SUM($A955)&lt;MAX($A$4:$A954)),"Date out of chronological order","OK")))))))))</f>
        <v/>
      </c>
    </row>
    <row r="956" spans="1:13" x14ac:dyDescent="0.25">
      <c r="A956" s="21"/>
      <c r="B956" s="13"/>
      <c r="C956" s="13"/>
      <c r="D956" s="13"/>
      <c r="E956" s="22"/>
      <c r="F956" s="14"/>
      <c r="G956" s="14"/>
      <c r="H956" s="16" t="str">
        <f>IF(OR($D956="",$C956=""),"",ROUND(SUMIFS($J$4:$J955,$C$4:$C955,$C956),10))</f>
        <v/>
      </c>
      <c r="I956" s="15" t="str">
        <f>IF(OR($D956="",$C956=""),"",ROUND(SUMIFS($K$4:$K955,$C$4:$C955,$C956),8))</f>
        <v/>
      </c>
      <c r="J956" s="16" t="str">
        <f>IF(OR($D956="",$C956=""),"",IF(OR($D956="Buy",$D956="Reward"),SUM($E956),IF(OR($D956="Sell",$D956="Fee"),-SUM($E956),0)))</f>
        <v/>
      </c>
      <c r="K956" s="17" t="str">
        <f>IF(OR($D956="",$C956=""),"",IF($D956="Sell",IF(SUM($H956)&gt;0,-SUM($I956)*IF(SUM($E956)&gt;SUM($H956),SUM($H956),SUM($E956))/SUM($H956),-SUM($I956)),IF(OR($D956="Buy",$D956="Reward"),SUM($F956)+SUM($G956),0)))</f>
        <v/>
      </c>
      <c r="L956" s="17" t="str">
        <f>IF(OR($C956="",$D956&lt;&gt;"Sell"),"",IF(SUM($H956)&gt;0,SUM($F956)-SUM($G956)-SUM($I956)*IF(SUM($E956)&gt;SUM($H956),SUM($H956),SUM($E956))/SUM($H956),""))</f>
        <v/>
      </c>
      <c r="M956" s="20" t="str">
        <f>IF($D956="","",IF($C956="","Missing coin",IF(AND($D956&lt;&gt;"Buy",$D956&lt;&gt;"Sell",$D956&lt;&gt;"Fee",$D956&lt;&gt;"Reward",$D956&lt;&gt;"Transfer"),"Unknown type",IF(SUM($E956)&lt;=0,"Missing quantity",IF(COUNTIF('Portfolio'!$A$9:$A$58,$C956)=0,"Coin missing from the Portfolio tab",IF(AND($D956="Sell",SUM($E956)&gt;SUM($H956)+0.000000000001),"Sale larger than holdings",IF(AND($D956="Fee",SUM($E956)&gt;SUM($H956)+0.000000000001),"Fee larger than holdings",IF(AND(OR($D956="Buy",$D956="Sell"),SUM($F956)&lt;=0),"Missing amount",IF(AND(ISNUMBER($A956),SUM($A956)&lt;MAX($A$4:$A955)),"Date out of chronological order","OK")))))))))</f>
        <v/>
      </c>
    </row>
    <row r="957" spans="1:13" x14ac:dyDescent="0.25">
      <c r="A957" s="21"/>
      <c r="B957" s="13"/>
      <c r="C957" s="13"/>
      <c r="D957" s="13"/>
      <c r="E957" s="22"/>
      <c r="F957" s="14"/>
      <c r="G957" s="14"/>
      <c r="H957" s="16" t="str">
        <f>IF(OR($D957="",$C957=""),"",ROUND(SUMIFS($J$4:$J956,$C$4:$C956,$C957),10))</f>
        <v/>
      </c>
      <c r="I957" s="15" t="str">
        <f>IF(OR($D957="",$C957=""),"",ROUND(SUMIFS($K$4:$K956,$C$4:$C956,$C957),8))</f>
        <v/>
      </c>
      <c r="J957" s="16" t="str">
        <f>IF(OR($D957="",$C957=""),"",IF(OR($D957="Buy",$D957="Reward"),SUM($E957),IF(OR($D957="Sell",$D957="Fee"),-SUM($E957),0)))</f>
        <v/>
      </c>
      <c r="K957" s="17" t="str">
        <f>IF(OR($D957="",$C957=""),"",IF($D957="Sell",IF(SUM($H957)&gt;0,-SUM($I957)*IF(SUM($E957)&gt;SUM($H957),SUM($H957),SUM($E957))/SUM($H957),-SUM($I957)),IF(OR($D957="Buy",$D957="Reward"),SUM($F957)+SUM($G957),0)))</f>
        <v/>
      </c>
      <c r="L957" s="17" t="str">
        <f>IF(OR($C957="",$D957&lt;&gt;"Sell"),"",IF(SUM($H957)&gt;0,SUM($F957)-SUM($G957)-SUM($I957)*IF(SUM($E957)&gt;SUM($H957),SUM($H957),SUM($E957))/SUM($H957),""))</f>
        <v/>
      </c>
      <c r="M957" s="20" t="str">
        <f>IF($D957="","",IF($C957="","Missing coin",IF(AND($D957&lt;&gt;"Buy",$D957&lt;&gt;"Sell",$D957&lt;&gt;"Fee",$D957&lt;&gt;"Reward",$D957&lt;&gt;"Transfer"),"Unknown type",IF(SUM($E957)&lt;=0,"Missing quantity",IF(COUNTIF('Portfolio'!$A$9:$A$58,$C957)=0,"Coin missing from the Portfolio tab",IF(AND($D957="Sell",SUM($E957)&gt;SUM($H957)+0.000000000001),"Sale larger than holdings",IF(AND($D957="Fee",SUM($E957)&gt;SUM($H957)+0.000000000001),"Fee larger than holdings",IF(AND(OR($D957="Buy",$D957="Sell"),SUM($F957)&lt;=0),"Missing amount",IF(AND(ISNUMBER($A957),SUM($A957)&lt;MAX($A$4:$A956)),"Date out of chronological order","OK")))))))))</f>
        <v/>
      </c>
    </row>
    <row r="958" spans="1:13" x14ac:dyDescent="0.25">
      <c r="A958" s="21"/>
      <c r="B958" s="13"/>
      <c r="C958" s="13"/>
      <c r="D958" s="13"/>
      <c r="E958" s="22"/>
      <c r="F958" s="14"/>
      <c r="G958" s="14"/>
      <c r="H958" s="16" t="str">
        <f>IF(OR($D958="",$C958=""),"",ROUND(SUMIFS($J$4:$J957,$C$4:$C957,$C958),10))</f>
        <v/>
      </c>
      <c r="I958" s="15" t="str">
        <f>IF(OR($D958="",$C958=""),"",ROUND(SUMIFS($K$4:$K957,$C$4:$C957,$C958),8))</f>
        <v/>
      </c>
      <c r="J958" s="16" t="str">
        <f>IF(OR($D958="",$C958=""),"",IF(OR($D958="Buy",$D958="Reward"),SUM($E958),IF(OR($D958="Sell",$D958="Fee"),-SUM($E958),0)))</f>
        <v/>
      </c>
      <c r="K958" s="17" t="str">
        <f>IF(OR($D958="",$C958=""),"",IF($D958="Sell",IF(SUM($H958)&gt;0,-SUM($I958)*IF(SUM($E958)&gt;SUM($H958),SUM($H958),SUM($E958))/SUM($H958),-SUM($I958)),IF(OR($D958="Buy",$D958="Reward"),SUM($F958)+SUM($G958),0)))</f>
        <v/>
      </c>
      <c r="L958" s="17" t="str">
        <f>IF(OR($C958="",$D958&lt;&gt;"Sell"),"",IF(SUM($H958)&gt;0,SUM($F958)-SUM($G958)-SUM($I958)*IF(SUM($E958)&gt;SUM($H958),SUM($H958),SUM($E958))/SUM($H958),""))</f>
        <v/>
      </c>
      <c r="M958" s="20" t="str">
        <f>IF($D958="","",IF($C958="","Missing coin",IF(AND($D958&lt;&gt;"Buy",$D958&lt;&gt;"Sell",$D958&lt;&gt;"Fee",$D958&lt;&gt;"Reward",$D958&lt;&gt;"Transfer"),"Unknown type",IF(SUM($E958)&lt;=0,"Missing quantity",IF(COUNTIF('Portfolio'!$A$9:$A$58,$C958)=0,"Coin missing from the Portfolio tab",IF(AND($D958="Sell",SUM($E958)&gt;SUM($H958)+0.000000000001),"Sale larger than holdings",IF(AND($D958="Fee",SUM($E958)&gt;SUM($H958)+0.000000000001),"Fee larger than holdings",IF(AND(OR($D958="Buy",$D958="Sell"),SUM($F958)&lt;=0),"Missing amount",IF(AND(ISNUMBER($A958),SUM($A958)&lt;MAX($A$4:$A957)),"Date out of chronological order","OK")))))))))</f>
        <v/>
      </c>
    </row>
    <row r="959" spans="1:13" x14ac:dyDescent="0.25">
      <c r="A959" s="21"/>
      <c r="B959" s="13"/>
      <c r="C959" s="13"/>
      <c r="D959" s="13"/>
      <c r="E959" s="22"/>
      <c r="F959" s="14"/>
      <c r="G959" s="14"/>
      <c r="H959" s="16" t="str">
        <f>IF(OR($D959="",$C959=""),"",ROUND(SUMIFS($J$4:$J958,$C$4:$C958,$C959),10))</f>
        <v/>
      </c>
      <c r="I959" s="15" t="str">
        <f>IF(OR($D959="",$C959=""),"",ROUND(SUMIFS($K$4:$K958,$C$4:$C958,$C959),8))</f>
        <v/>
      </c>
      <c r="J959" s="16" t="str">
        <f>IF(OR($D959="",$C959=""),"",IF(OR($D959="Buy",$D959="Reward"),SUM($E959),IF(OR($D959="Sell",$D959="Fee"),-SUM($E959),0)))</f>
        <v/>
      </c>
      <c r="K959" s="17" t="str">
        <f>IF(OR($D959="",$C959=""),"",IF($D959="Sell",IF(SUM($H959)&gt;0,-SUM($I959)*IF(SUM($E959)&gt;SUM($H959),SUM($H959),SUM($E959))/SUM($H959),-SUM($I959)),IF(OR($D959="Buy",$D959="Reward"),SUM($F959)+SUM($G959),0)))</f>
        <v/>
      </c>
      <c r="L959" s="17" t="str">
        <f>IF(OR($C959="",$D959&lt;&gt;"Sell"),"",IF(SUM($H959)&gt;0,SUM($F959)-SUM($G959)-SUM($I959)*IF(SUM($E959)&gt;SUM($H959),SUM($H959),SUM($E959))/SUM($H959),""))</f>
        <v/>
      </c>
      <c r="M959" s="20" t="str">
        <f>IF($D959="","",IF($C959="","Missing coin",IF(AND($D959&lt;&gt;"Buy",$D959&lt;&gt;"Sell",$D959&lt;&gt;"Fee",$D959&lt;&gt;"Reward",$D959&lt;&gt;"Transfer"),"Unknown type",IF(SUM($E959)&lt;=0,"Missing quantity",IF(COUNTIF('Portfolio'!$A$9:$A$58,$C959)=0,"Coin missing from the Portfolio tab",IF(AND($D959="Sell",SUM($E959)&gt;SUM($H959)+0.000000000001),"Sale larger than holdings",IF(AND($D959="Fee",SUM($E959)&gt;SUM($H959)+0.000000000001),"Fee larger than holdings",IF(AND(OR($D959="Buy",$D959="Sell"),SUM($F959)&lt;=0),"Missing amount",IF(AND(ISNUMBER($A959),SUM($A959)&lt;MAX($A$4:$A958)),"Date out of chronological order","OK")))))))))</f>
        <v/>
      </c>
    </row>
    <row r="960" spans="1:13" x14ac:dyDescent="0.25">
      <c r="A960" s="21"/>
      <c r="B960" s="13"/>
      <c r="C960" s="13"/>
      <c r="D960" s="13"/>
      <c r="E960" s="22"/>
      <c r="F960" s="14"/>
      <c r="G960" s="14"/>
      <c r="H960" s="16" t="str">
        <f>IF(OR($D960="",$C960=""),"",ROUND(SUMIFS($J$4:$J959,$C$4:$C959,$C960),10))</f>
        <v/>
      </c>
      <c r="I960" s="15" t="str">
        <f>IF(OR($D960="",$C960=""),"",ROUND(SUMIFS($K$4:$K959,$C$4:$C959,$C960),8))</f>
        <v/>
      </c>
      <c r="J960" s="16" t="str">
        <f>IF(OR($D960="",$C960=""),"",IF(OR($D960="Buy",$D960="Reward"),SUM($E960),IF(OR($D960="Sell",$D960="Fee"),-SUM($E960),0)))</f>
        <v/>
      </c>
      <c r="K960" s="17" t="str">
        <f>IF(OR($D960="",$C960=""),"",IF($D960="Sell",IF(SUM($H960)&gt;0,-SUM($I960)*IF(SUM($E960)&gt;SUM($H960),SUM($H960),SUM($E960))/SUM($H960),-SUM($I960)),IF(OR($D960="Buy",$D960="Reward"),SUM($F960)+SUM($G960),0)))</f>
        <v/>
      </c>
      <c r="L960" s="17" t="str">
        <f>IF(OR($C960="",$D960&lt;&gt;"Sell"),"",IF(SUM($H960)&gt;0,SUM($F960)-SUM($G960)-SUM($I960)*IF(SUM($E960)&gt;SUM($H960),SUM($H960),SUM($E960))/SUM($H960),""))</f>
        <v/>
      </c>
      <c r="M960" s="20" t="str">
        <f>IF($D960="","",IF($C960="","Missing coin",IF(AND($D960&lt;&gt;"Buy",$D960&lt;&gt;"Sell",$D960&lt;&gt;"Fee",$D960&lt;&gt;"Reward",$D960&lt;&gt;"Transfer"),"Unknown type",IF(SUM($E960)&lt;=0,"Missing quantity",IF(COUNTIF('Portfolio'!$A$9:$A$58,$C960)=0,"Coin missing from the Portfolio tab",IF(AND($D960="Sell",SUM($E960)&gt;SUM($H960)+0.000000000001),"Sale larger than holdings",IF(AND($D960="Fee",SUM($E960)&gt;SUM($H960)+0.000000000001),"Fee larger than holdings",IF(AND(OR($D960="Buy",$D960="Sell"),SUM($F960)&lt;=0),"Missing amount",IF(AND(ISNUMBER($A960),SUM($A960)&lt;MAX($A$4:$A959)),"Date out of chronological order","OK")))))))))</f>
        <v/>
      </c>
    </row>
    <row r="961" spans="1:13" x14ac:dyDescent="0.25">
      <c r="A961" s="21"/>
      <c r="B961" s="13"/>
      <c r="C961" s="13"/>
      <c r="D961" s="13"/>
      <c r="E961" s="22"/>
      <c r="F961" s="14"/>
      <c r="G961" s="14"/>
      <c r="H961" s="16" t="str">
        <f>IF(OR($D961="",$C961=""),"",ROUND(SUMIFS($J$4:$J960,$C$4:$C960,$C961),10))</f>
        <v/>
      </c>
      <c r="I961" s="15" t="str">
        <f>IF(OR($D961="",$C961=""),"",ROUND(SUMIFS($K$4:$K960,$C$4:$C960,$C961),8))</f>
        <v/>
      </c>
      <c r="J961" s="16" t="str">
        <f>IF(OR($D961="",$C961=""),"",IF(OR($D961="Buy",$D961="Reward"),SUM($E961),IF(OR($D961="Sell",$D961="Fee"),-SUM($E961),0)))</f>
        <v/>
      </c>
      <c r="K961" s="17" t="str">
        <f>IF(OR($D961="",$C961=""),"",IF($D961="Sell",IF(SUM($H961)&gt;0,-SUM($I961)*IF(SUM($E961)&gt;SUM($H961),SUM($H961),SUM($E961))/SUM($H961),-SUM($I961)),IF(OR($D961="Buy",$D961="Reward"),SUM($F961)+SUM($G961),0)))</f>
        <v/>
      </c>
      <c r="L961" s="17" t="str">
        <f>IF(OR($C961="",$D961&lt;&gt;"Sell"),"",IF(SUM($H961)&gt;0,SUM($F961)-SUM($G961)-SUM($I961)*IF(SUM($E961)&gt;SUM($H961),SUM($H961),SUM($E961))/SUM($H961),""))</f>
        <v/>
      </c>
      <c r="M961" s="20" t="str">
        <f>IF($D961="","",IF($C961="","Missing coin",IF(AND($D961&lt;&gt;"Buy",$D961&lt;&gt;"Sell",$D961&lt;&gt;"Fee",$D961&lt;&gt;"Reward",$D961&lt;&gt;"Transfer"),"Unknown type",IF(SUM($E961)&lt;=0,"Missing quantity",IF(COUNTIF('Portfolio'!$A$9:$A$58,$C961)=0,"Coin missing from the Portfolio tab",IF(AND($D961="Sell",SUM($E961)&gt;SUM($H961)+0.000000000001),"Sale larger than holdings",IF(AND($D961="Fee",SUM($E961)&gt;SUM($H961)+0.000000000001),"Fee larger than holdings",IF(AND(OR($D961="Buy",$D961="Sell"),SUM($F961)&lt;=0),"Missing amount",IF(AND(ISNUMBER($A961),SUM($A961)&lt;MAX($A$4:$A960)),"Date out of chronological order","OK")))))))))</f>
        <v/>
      </c>
    </row>
    <row r="962" spans="1:13" x14ac:dyDescent="0.25">
      <c r="A962" s="21"/>
      <c r="B962" s="13"/>
      <c r="C962" s="13"/>
      <c r="D962" s="13"/>
      <c r="E962" s="22"/>
      <c r="F962" s="14"/>
      <c r="G962" s="14"/>
      <c r="H962" s="16" t="str">
        <f>IF(OR($D962="",$C962=""),"",ROUND(SUMIFS($J$4:$J961,$C$4:$C961,$C962),10))</f>
        <v/>
      </c>
      <c r="I962" s="15" t="str">
        <f>IF(OR($D962="",$C962=""),"",ROUND(SUMIFS($K$4:$K961,$C$4:$C961,$C962),8))</f>
        <v/>
      </c>
      <c r="J962" s="16" t="str">
        <f>IF(OR($D962="",$C962=""),"",IF(OR($D962="Buy",$D962="Reward"),SUM($E962),IF(OR($D962="Sell",$D962="Fee"),-SUM($E962),0)))</f>
        <v/>
      </c>
      <c r="K962" s="17" t="str">
        <f>IF(OR($D962="",$C962=""),"",IF($D962="Sell",IF(SUM($H962)&gt;0,-SUM($I962)*IF(SUM($E962)&gt;SUM($H962),SUM($H962),SUM($E962))/SUM($H962),-SUM($I962)),IF(OR($D962="Buy",$D962="Reward"),SUM($F962)+SUM($G962),0)))</f>
        <v/>
      </c>
      <c r="L962" s="17" t="str">
        <f>IF(OR($C962="",$D962&lt;&gt;"Sell"),"",IF(SUM($H962)&gt;0,SUM($F962)-SUM($G962)-SUM($I962)*IF(SUM($E962)&gt;SUM($H962),SUM($H962),SUM($E962))/SUM($H962),""))</f>
        <v/>
      </c>
      <c r="M962" s="20" t="str">
        <f>IF($D962="","",IF($C962="","Missing coin",IF(AND($D962&lt;&gt;"Buy",$D962&lt;&gt;"Sell",$D962&lt;&gt;"Fee",$D962&lt;&gt;"Reward",$D962&lt;&gt;"Transfer"),"Unknown type",IF(SUM($E962)&lt;=0,"Missing quantity",IF(COUNTIF('Portfolio'!$A$9:$A$58,$C962)=0,"Coin missing from the Portfolio tab",IF(AND($D962="Sell",SUM($E962)&gt;SUM($H962)+0.000000000001),"Sale larger than holdings",IF(AND($D962="Fee",SUM($E962)&gt;SUM($H962)+0.000000000001),"Fee larger than holdings",IF(AND(OR($D962="Buy",$D962="Sell"),SUM($F962)&lt;=0),"Missing amount",IF(AND(ISNUMBER($A962),SUM($A962)&lt;MAX($A$4:$A961)),"Date out of chronological order","OK")))))))))</f>
        <v/>
      </c>
    </row>
    <row r="963" spans="1:13" x14ac:dyDescent="0.25">
      <c r="A963" s="21"/>
      <c r="B963" s="13"/>
      <c r="C963" s="13"/>
      <c r="D963" s="13"/>
      <c r="E963" s="22"/>
      <c r="F963" s="14"/>
      <c r="G963" s="14"/>
      <c r="H963" s="16" t="str">
        <f>IF(OR($D963="",$C963=""),"",ROUND(SUMIFS($J$4:$J962,$C$4:$C962,$C963),10))</f>
        <v/>
      </c>
      <c r="I963" s="15" t="str">
        <f>IF(OR($D963="",$C963=""),"",ROUND(SUMIFS($K$4:$K962,$C$4:$C962,$C963),8))</f>
        <v/>
      </c>
      <c r="J963" s="16" t="str">
        <f>IF(OR($D963="",$C963=""),"",IF(OR($D963="Buy",$D963="Reward"),SUM($E963),IF(OR($D963="Sell",$D963="Fee"),-SUM($E963),0)))</f>
        <v/>
      </c>
      <c r="K963" s="17" t="str">
        <f>IF(OR($D963="",$C963=""),"",IF($D963="Sell",IF(SUM($H963)&gt;0,-SUM($I963)*IF(SUM($E963)&gt;SUM($H963),SUM($H963),SUM($E963))/SUM($H963),-SUM($I963)),IF(OR($D963="Buy",$D963="Reward"),SUM($F963)+SUM($G963),0)))</f>
        <v/>
      </c>
      <c r="L963" s="17" t="str">
        <f>IF(OR($C963="",$D963&lt;&gt;"Sell"),"",IF(SUM($H963)&gt;0,SUM($F963)-SUM($G963)-SUM($I963)*IF(SUM($E963)&gt;SUM($H963),SUM($H963),SUM($E963))/SUM($H963),""))</f>
        <v/>
      </c>
      <c r="M963" s="20" t="str">
        <f>IF($D963="","",IF($C963="","Missing coin",IF(AND($D963&lt;&gt;"Buy",$D963&lt;&gt;"Sell",$D963&lt;&gt;"Fee",$D963&lt;&gt;"Reward",$D963&lt;&gt;"Transfer"),"Unknown type",IF(SUM($E963)&lt;=0,"Missing quantity",IF(COUNTIF('Portfolio'!$A$9:$A$58,$C963)=0,"Coin missing from the Portfolio tab",IF(AND($D963="Sell",SUM($E963)&gt;SUM($H963)+0.000000000001),"Sale larger than holdings",IF(AND($D963="Fee",SUM($E963)&gt;SUM($H963)+0.000000000001),"Fee larger than holdings",IF(AND(OR($D963="Buy",$D963="Sell"),SUM($F963)&lt;=0),"Missing amount",IF(AND(ISNUMBER($A963),SUM($A963)&lt;MAX($A$4:$A962)),"Date out of chronological order","OK")))))))))</f>
        <v/>
      </c>
    </row>
    <row r="964" spans="1:13" x14ac:dyDescent="0.25">
      <c r="A964" s="21"/>
      <c r="B964" s="13"/>
      <c r="C964" s="13"/>
      <c r="D964" s="13"/>
      <c r="E964" s="22"/>
      <c r="F964" s="14"/>
      <c r="G964" s="14"/>
      <c r="H964" s="16" t="str">
        <f>IF(OR($D964="",$C964=""),"",ROUND(SUMIFS($J$4:$J963,$C$4:$C963,$C964),10))</f>
        <v/>
      </c>
      <c r="I964" s="15" t="str">
        <f>IF(OR($D964="",$C964=""),"",ROUND(SUMIFS($K$4:$K963,$C$4:$C963,$C964),8))</f>
        <v/>
      </c>
      <c r="J964" s="16" t="str">
        <f>IF(OR($D964="",$C964=""),"",IF(OR($D964="Buy",$D964="Reward"),SUM($E964),IF(OR($D964="Sell",$D964="Fee"),-SUM($E964),0)))</f>
        <v/>
      </c>
      <c r="K964" s="17" t="str">
        <f>IF(OR($D964="",$C964=""),"",IF($D964="Sell",IF(SUM($H964)&gt;0,-SUM($I964)*IF(SUM($E964)&gt;SUM($H964),SUM($H964),SUM($E964))/SUM($H964),-SUM($I964)),IF(OR($D964="Buy",$D964="Reward"),SUM($F964)+SUM($G964),0)))</f>
        <v/>
      </c>
      <c r="L964" s="17" t="str">
        <f>IF(OR($C964="",$D964&lt;&gt;"Sell"),"",IF(SUM($H964)&gt;0,SUM($F964)-SUM($G964)-SUM($I964)*IF(SUM($E964)&gt;SUM($H964),SUM($H964),SUM($E964))/SUM($H964),""))</f>
        <v/>
      </c>
      <c r="M964" s="20" t="str">
        <f>IF($D964="","",IF($C964="","Missing coin",IF(AND($D964&lt;&gt;"Buy",$D964&lt;&gt;"Sell",$D964&lt;&gt;"Fee",$D964&lt;&gt;"Reward",$D964&lt;&gt;"Transfer"),"Unknown type",IF(SUM($E964)&lt;=0,"Missing quantity",IF(COUNTIF('Portfolio'!$A$9:$A$58,$C964)=0,"Coin missing from the Portfolio tab",IF(AND($D964="Sell",SUM($E964)&gt;SUM($H964)+0.000000000001),"Sale larger than holdings",IF(AND($D964="Fee",SUM($E964)&gt;SUM($H964)+0.000000000001),"Fee larger than holdings",IF(AND(OR($D964="Buy",$D964="Sell"),SUM($F964)&lt;=0),"Missing amount",IF(AND(ISNUMBER($A964),SUM($A964)&lt;MAX($A$4:$A963)),"Date out of chronological order","OK")))))))))</f>
        <v/>
      </c>
    </row>
    <row r="965" spans="1:13" x14ac:dyDescent="0.25">
      <c r="A965" s="21"/>
      <c r="B965" s="13"/>
      <c r="C965" s="13"/>
      <c r="D965" s="13"/>
      <c r="E965" s="22"/>
      <c r="F965" s="14"/>
      <c r="G965" s="14"/>
      <c r="H965" s="16" t="str">
        <f>IF(OR($D965="",$C965=""),"",ROUND(SUMIFS($J$4:$J964,$C$4:$C964,$C965),10))</f>
        <v/>
      </c>
      <c r="I965" s="15" t="str">
        <f>IF(OR($D965="",$C965=""),"",ROUND(SUMIFS($K$4:$K964,$C$4:$C964,$C965),8))</f>
        <v/>
      </c>
      <c r="J965" s="16" t="str">
        <f>IF(OR($D965="",$C965=""),"",IF(OR($D965="Buy",$D965="Reward"),SUM($E965),IF(OR($D965="Sell",$D965="Fee"),-SUM($E965),0)))</f>
        <v/>
      </c>
      <c r="K965" s="17" t="str">
        <f>IF(OR($D965="",$C965=""),"",IF($D965="Sell",IF(SUM($H965)&gt;0,-SUM($I965)*IF(SUM($E965)&gt;SUM($H965),SUM($H965),SUM($E965))/SUM($H965),-SUM($I965)),IF(OR($D965="Buy",$D965="Reward"),SUM($F965)+SUM($G965),0)))</f>
        <v/>
      </c>
      <c r="L965" s="17" t="str">
        <f>IF(OR($C965="",$D965&lt;&gt;"Sell"),"",IF(SUM($H965)&gt;0,SUM($F965)-SUM($G965)-SUM($I965)*IF(SUM($E965)&gt;SUM($H965),SUM($H965),SUM($E965))/SUM($H965),""))</f>
        <v/>
      </c>
      <c r="M965" s="20" t="str">
        <f>IF($D965="","",IF($C965="","Missing coin",IF(AND($D965&lt;&gt;"Buy",$D965&lt;&gt;"Sell",$D965&lt;&gt;"Fee",$D965&lt;&gt;"Reward",$D965&lt;&gt;"Transfer"),"Unknown type",IF(SUM($E965)&lt;=0,"Missing quantity",IF(COUNTIF('Portfolio'!$A$9:$A$58,$C965)=0,"Coin missing from the Portfolio tab",IF(AND($D965="Sell",SUM($E965)&gt;SUM($H965)+0.000000000001),"Sale larger than holdings",IF(AND($D965="Fee",SUM($E965)&gt;SUM($H965)+0.000000000001),"Fee larger than holdings",IF(AND(OR($D965="Buy",$D965="Sell"),SUM($F965)&lt;=0),"Missing amount",IF(AND(ISNUMBER($A965),SUM($A965)&lt;MAX($A$4:$A964)),"Date out of chronological order","OK")))))))))</f>
        <v/>
      </c>
    </row>
    <row r="966" spans="1:13" x14ac:dyDescent="0.25">
      <c r="A966" s="21"/>
      <c r="B966" s="13"/>
      <c r="C966" s="13"/>
      <c r="D966" s="13"/>
      <c r="E966" s="22"/>
      <c r="F966" s="14"/>
      <c r="G966" s="14"/>
      <c r="H966" s="16" t="str">
        <f>IF(OR($D966="",$C966=""),"",ROUND(SUMIFS($J$4:$J965,$C$4:$C965,$C966),10))</f>
        <v/>
      </c>
      <c r="I966" s="15" t="str">
        <f>IF(OR($D966="",$C966=""),"",ROUND(SUMIFS($K$4:$K965,$C$4:$C965,$C966),8))</f>
        <v/>
      </c>
      <c r="J966" s="16" t="str">
        <f>IF(OR($D966="",$C966=""),"",IF(OR($D966="Buy",$D966="Reward"),SUM($E966),IF(OR($D966="Sell",$D966="Fee"),-SUM($E966),0)))</f>
        <v/>
      </c>
      <c r="K966" s="17" t="str">
        <f>IF(OR($D966="",$C966=""),"",IF($D966="Sell",IF(SUM($H966)&gt;0,-SUM($I966)*IF(SUM($E966)&gt;SUM($H966),SUM($H966),SUM($E966))/SUM($H966),-SUM($I966)),IF(OR($D966="Buy",$D966="Reward"),SUM($F966)+SUM($G966),0)))</f>
        <v/>
      </c>
      <c r="L966" s="17" t="str">
        <f>IF(OR($C966="",$D966&lt;&gt;"Sell"),"",IF(SUM($H966)&gt;0,SUM($F966)-SUM($G966)-SUM($I966)*IF(SUM($E966)&gt;SUM($H966),SUM($H966),SUM($E966))/SUM($H966),""))</f>
        <v/>
      </c>
      <c r="M966" s="20" t="str">
        <f>IF($D966="","",IF($C966="","Missing coin",IF(AND($D966&lt;&gt;"Buy",$D966&lt;&gt;"Sell",$D966&lt;&gt;"Fee",$D966&lt;&gt;"Reward",$D966&lt;&gt;"Transfer"),"Unknown type",IF(SUM($E966)&lt;=0,"Missing quantity",IF(COUNTIF('Portfolio'!$A$9:$A$58,$C966)=0,"Coin missing from the Portfolio tab",IF(AND($D966="Sell",SUM($E966)&gt;SUM($H966)+0.000000000001),"Sale larger than holdings",IF(AND($D966="Fee",SUM($E966)&gt;SUM($H966)+0.000000000001),"Fee larger than holdings",IF(AND(OR($D966="Buy",$D966="Sell"),SUM($F966)&lt;=0),"Missing amount",IF(AND(ISNUMBER($A966),SUM($A966)&lt;MAX($A$4:$A965)),"Date out of chronological order","OK")))))))))</f>
        <v/>
      </c>
    </row>
    <row r="967" spans="1:13" x14ac:dyDescent="0.25">
      <c r="A967" s="21"/>
      <c r="B967" s="13"/>
      <c r="C967" s="13"/>
      <c r="D967" s="13"/>
      <c r="E967" s="22"/>
      <c r="F967" s="14"/>
      <c r="G967" s="14"/>
      <c r="H967" s="16" t="str">
        <f>IF(OR($D967="",$C967=""),"",ROUND(SUMIFS($J$4:$J966,$C$4:$C966,$C967),10))</f>
        <v/>
      </c>
      <c r="I967" s="15" t="str">
        <f>IF(OR($D967="",$C967=""),"",ROUND(SUMIFS($K$4:$K966,$C$4:$C966,$C967),8))</f>
        <v/>
      </c>
      <c r="J967" s="16" t="str">
        <f>IF(OR($D967="",$C967=""),"",IF(OR($D967="Buy",$D967="Reward"),SUM($E967),IF(OR($D967="Sell",$D967="Fee"),-SUM($E967),0)))</f>
        <v/>
      </c>
      <c r="K967" s="17" t="str">
        <f>IF(OR($D967="",$C967=""),"",IF($D967="Sell",IF(SUM($H967)&gt;0,-SUM($I967)*IF(SUM($E967)&gt;SUM($H967),SUM($H967),SUM($E967))/SUM($H967),-SUM($I967)),IF(OR($D967="Buy",$D967="Reward"),SUM($F967)+SUM($G967),0)))</f>
        <v/>
      </c>
      <c r="L967" s="17" t="str">
        <f>IF(OR($C967="",$D967&lt;&gt;"Sell"),"",IF(SUM($H967)&gt;0,SUM($F967)-SUM($G967)-SUM($I967)*IF(SUM($E967)&gt;SUM($H967),SUM($H967),SUM($E967))/SUM($H967),""))</f>
        <v/>
      </c>
      <c r="M967" s="20" t="str">
        <f>IF($D967="","",IF($C967="","Missing coin",IF(AND($D967&lt;&gt;"Buy",$D967&lt;&gt;"Sell",$D967&lt;&gt;"Fee",$D967&lt;&gt;"Reward",$D967&lt;&gt;"Transfer"),"Unknown type",IF(SUM($E967)&lt;=0,"Missing quantity",IF(COUNTIF('Portfolio'!$A$9:$A$58,$C967)=0,"Coin missing from the Portfolio tab",IF(AND($D967="Sell",SUM($E967)&gt;SUM($H967)+0.000000000001),"Sale larger than holdings",IF(AND($D967="Fee",SUM($E967)&gt;SUM($H967)+0.000000000001),"Fee larger than holdings",IF(AND(OR($D967="Buy",$D967="Sell"),SUM($F967)&lt;=0),"Missing amount",IF(AND(ISNUMBER($A967),SUM($A967)&lt;MAX($A$4:$A966)),"Date out of chronological order","OK")))))))))</f>
        <v/>
      </c>
    </row>
    <row r="968" spans="1:13" x14ac:dyDescent="0.25">
      <c r="A968" s="21"/>
      <c r="B968" s="13"/>
      <c r="C968" s="13"/>
      <c r="D968" s="13"/>
      <c r="E968" s="22"/>
      <c r="F968" s="14"/>
      <c r="G968" s="14"/>
      <c r="H968" s="16" t="str">
        <f>IF(OR($D968="",$C968=""),"",ROUND(SUMIFS($J$4:$J967,$C$4:$C967,$C968),10))</f>
        <v/>
      </c>
      <c r="I968" s="15" t="str">
        <f>IF(OR($D968="",$C968=""),"",ROUND(SUMIFS($K$4:$K967,$C$4:$C967,$C968),8))</f>
        <v/>
      </c>
      <c r="J968" s="16" t="str">
        <f>IF(OR($D968="",$C968=""),"",IF(OR($D968="Buy",$D968="Reward"),SUM($E968),IF(OR($D968="Sell",$D968="Fee"),-SUM($E968),0)))</f>
        <v/>
      </c>
      <c r="K968" s="17" t="str">
        <f>IF(OR($D968="",$C968=""),"",IF($D968="Sell",IF(SUM($H968)&gt;0,-SUM($I968)*IF(SUM($E968)&gt;SUM($H968),SUM($H968),SUM($E968))/SUM($H968),-SUM($I968)),IF(OR($D968="Buy",$D968="Reward"),SUM($F968)+SUM($G968),0)))</f>
        <v/>
      </c>
      <c r="L968" s="17" t="str">
        <f>IF(OR($C968="",$D968&lt;&gt;"Sell"),"",IF(SUM($H968)&gt;0,SUM($F968)-SUM($G968)-SUM($I968)*IF(SUM($E968)&gt;SUM($H968),SUM($H968),SUM($E968))/SUM($H968),""))</f>
        <v/>
      </c>
      <c r="M968" s="20" t="str">
        <f>IF($D968="","",IF($C968="","Missing coin",IF(AND($D968&lt;&gt;"Buy",$D968&lt;&gt;"Sell",$D968&lt;&gt;"Fee",$D968&lt;&gt;"Reward",$D968&lt;&gt;"Transfer"),"Unknown type",IF(SUM($E968)&lt;=0,"Missing quantity",IF(COUNTIF('Portfolio'!$A$9:$A$58,$C968)=0,"Coin missing from the Portfolio tab",IF(AND($D968="Sell",SUM($E968)&gt;SUM($H968)+0.000000000001),"Sale larger than holdings",IF(AND($D968="Fee",SUM($E968)&gt;SUM($H968)+0.000000000001),"Fee larger than holdings",IF(AND(OR($D968="Buy",$D968="Sell"),SUM($F968)&lt;=0),"Missing amount",IF(AND(ISNUMBER($A968),SUM($A968)&lt;MAX($A$4:$A967)),"Date out of chronological order","OK")))))))))</f>
        <v/>
      </c>
    </row>
    <row r="969" spans="1:13" x14ac:dyDescent="0.25">
      <c r="A969" s="21"/>
      <c r="B969" s="13"/>
      <c r="C969" s="13"/>
      <c r="D969" s="13"/>
      <c r="E969" s="22"/>
      <c r="F969" s="14"/>
      <c r="G969" s="14"/>
      <c r="H969" s="16" t="str">
        <f>IF(OR($D969="",$C969=""),"",ROUND(SUMIFS($J$4:$J968,$C$4:$C968,$C969),10))</f>
        <v/>
      </c>
      <c r="I969" s="15" t="str">
        <f>IF(OR($D969="",$C969=""),"",ROUND(SUMIFS($K$4:$K968,$C$4:$C968,$C969),8))</f>
        <v/>
      </c>
      <c r="J969" s="16" t="str">
        <f>IF(OR($D969="",$C969=""),"",IF(OR($D969="Buy",$D969="Reward"),SUM($E969),IF(OR($D969="Sell",$D969="Fee"),-SUM($E969),0)))</f>
        <v/>
      </c>
      <c r="K969" s="17" t="str">
        <f>IF(OR($D969="",$C969=""),"",IF($D969="Sell",IF(SUM($H969)&gt;0,-SUM($I969)*IF(SUM($E969)&gt;SUM($H969),SUM($H969),SUM($E969))/SUM($H969),-SUM($I969)),IF(OR($D969="Buy",$D969="Reward"),SUM($F969)+SUM($G969),0)))</f>
        <v/>
      </c>
      <c r="L969" s="17" t="str">
        <f>IF(OR($C969="",$D969&lt;&gt;"Sell"),"",IF(SUM($H969)&gt;0,SUM($F969)-SUM($G969)-SUM($I969)*IF(SUM($E969)&gt;SUM($H969),SUM($H969),SUM($E969))/SUM($H969),""))</f>
        <v/>
      </c>
      <c r="M969" s="20" t="str">
        <f>IF($D969="","",IF($C969="","Missing coin",IF(AND($D969&lt;&gt;"Buy",$D969&lt;&gt;"Sell",$D969&lt;&gt;"Fee",$D969&lt;&gt;"Reward",$D969&lt;&gt;"Transfer"),"Unknown type",IF(SUM($E969)&lt;=0,"Missing quantity",IF(COUNTIF('Portfolio'!$A$9:$A$58,$C969)=0,"Coin missing from the Portfolio tab",IF(AND($D969="Sell",SUM($E969)&gt;SUM($H969)+0.000000000001),"Sale larger than holdings",IF(AND($D969="Fee",SUM($E969)&gt;SUM($H969)+0.000000000001),"Fee larger than holdings",IF(AND(OR($D969="Buy",$D969="Sell"),SUM($F969)&lt;=0),"Missing amount",IF(AND(ISNUMBER($A969),SUM($A969)&lt;MAX($A$4:$A968)),"Date out of chronological order","OK")))))))))</f>
        <v/>
      </c>
    </row>
    <row r="970" spans="1:13" x14ac:dyDescent="0.25">
      <c r="A970" s="21"/>
      <c r="B970" s="13"/>
      <c r="C970" s="13"/>
      <c r="D970" s="13"/>
      <c r="E970" s="22"/>
      <c r="F970" s="14"/>
      <c r="G970" s="14"/>
      <c r="H970" s="16" t="str">
        <f>IF(OR($D970="",$C970=""),"",ROUND(SUMIFS($J$4:$J969,$C$4:$C969,$C970),10))</f>
        <v/>
      </c>
      <c r="I970" s="15" t="str">
        <f>IF(OR($D970="",$C970=""),"",ROUND(SUMIFS($K$4:$K969,$C$4:$C969,$C970),8))</f>
        <v/>
      </c>
      <c r="J970" s="16" t="str">
        <f>IF(OR($D970="",$C970=""),"",IF(OR($D970="Buy",$D970="Reward"),SUM($E970),IF(OR($D970="Sell",$D970="Fee"),-SUM($E970),0)))</f>
        <v/>
      </c>
      <c r="K970" s="17" t="str">
        <f>IF(OR($D970="",$C970=""),"",IF($D970="Sell",IF(SUM($H970)&gt;0,-SUM($I970)*IF(SUM($E970)&gt;SUM($H970),SUM($H970),SUM($E970))/SUM($H970),-SUM($I970)),IF(OR($D970="Buy",$D970="Reward"),SUM($F970)+SUM($G970),0)))</f>
        <v/>
      </c>
      <c r="L970" s="17" t="str">
        <f>IF(OR($C970="",$D970&lt;&gt;"Sell"),"",IF(SUM($H970)&gt;0,SUM($F970)-SUM($G970)-SUM($I970)*IF(SUM($E970)&gt;SUM($H970),SUM($H970),SUM($E970))/SUM($H970),""))</f>
        <v/>
      </c>
      <c r="M970" s="20" t="str">
        <f>IF($D970="","",IF($C970="","Missing coin",IF(AND($D970&lt;&gt;"Buy",$D970&lt;&gt;"Sell",$D970&lt;&gt;"Fee",$D970&lt;&gt;"Reward",$D970&lt;&gt;"Transfer"),"Unknown type",IF(SUM($E970)&lt;=0,"Missing quantity",IF(COUNTIF('Portfolio'!$A$9:$A$58,$C970)=0,"Coin missing from the Portfolio tab",IF(AND($D970="Sell",SUM($E970)&gt;SUM($H970)+0.000000000001),"Sale larger than holdings",IF(AND($D970="Fee",SUM($E970)&gt;SUM($H970)+0.000000000001),"Fee larger than holdings",IF(AND(OR($D970="Buy",$D970="Sell"),SUM($F970)&lt;=0),"Missing amount",IF(AND(ISNUMBER($A970),SUM($A970)&lt;MAX($A$4:$A969)),"Date out of chronological order","OK")))))))))</f>
        <v/>
      </c>
    </row>
    <row r="971" spans="1:13" x14ac:dyDescent="0.25">
      <c r="A971" s="21"/>
      <c r="B971" s="13"/>
      <c r="C971" s="13"/>
      <c r="D971" s="13"/>
      <c r="E971" s="22"/>
      <c r="F971" s="14"/>
      <c r="G971" s="14"/>
      <c r="H971" s="16" t="str">
        <f>IF(OR($D971="",$C971=""),"",ROUND(SUMIFS($J$4:$J970,$C$4:$C970,$C971),10))</f>
        <v/>
      </c>
      <c r="I971" s="15" t="str">
        <f>IF(OR($D971="",$C971=""),"",ROUND(SUMIFS($K$4:$K970,$C$4:$C970,$C971),8))</f>
        <v/>
      </c>
      <c r="J971" s="16" t="str">
        <f>IF(OR($D971="",$C971=""),"",IF(OR($D971="Buy",$D971="Reward"),SUM($E971),IF(OR($D971="Sell",$D971="Fee"),-SUM($E971),0)))</f>
        <v/>
      </c>
      <c r="K971" s="17" t="str">
        <f>IF(OR($D971="",$C971=""),"",IF($D971="Sell",IF(SUM($H971)&gt;0,-SUM($I971)*IF(SUM($E971)&gt;SUM($H971),SUM($H971),SUM($E971))/SUM($H971),-SUM($I971)),IF(OR($D971="Buy",$D971="Reward"),SUM($F971)+SUM($G971),0)))</f>
        <v/>
      </c>
      <c r="L971" s="17" t="str">
        <f>IF(OR($C971="",$D971&lt;&gt;"Sell"),"",IF(SUM($H971)&gt;0,SUM($F971)-SUM($G971)-SUM($I971)*IF(SUM($E971)&gt;SUM($H971),SUM($H971),SUM($E971))/SUM($H971),""))</f>
        <v/>
      </c>
      <c r="M971" s="20" t="str">
        <f>IF($D971="","",IF($C971="","Missing coin",IF(AND($D971&lt;&gt;"Buy",$D971&lt;&gt;"Sell",$D971&lt;&gt;"Fee",$D971&lt;&gt;"Reward",$D971&lt;&gt;"Transfer"),"Unknown type",IF(SUM($E971)&lt;=0,"Missing quantity",IF(COUNTIF('Portfolio'!$A$9:$A$58,$C971)=0,"Coin missing from the Portfolio tab",IF(AND($D971="Sell",SUM($E971)&gt;SUM($H971)+0.000000000001),"Sale larger than holdings",IF(AND($D971="Fee",SUM($E971)&gt;SUM($H971)+0.000000000001),"Fee larger than holdings",IF(AND(OR($D971="Buy",$D971="Sell"),SUM($F971)&lt;=0),"Missing amount",IF(AND(ISNUMBER($A971),SUM($A971)&lt;MAX($A$4:$A970)),"Date out of chronological order","OK")))))))))</f>
        <v/>
      </c>
    </row>
    <row r="972" spans="1:13" x14ac:dyDescent="0.25">
      <c r="A972" s="21"/>
      <c r="B972" s="13"/>
      <c r="C972" s="13"/>
      <c r="D972" s="13"/>
      <c r="E972" s="22"/>
      <c r="F972" s="14"/>
      <c r="G972" s="14"/>
      <c r="H972" s="16" t="str">
        <f>IF(OR($D972="",$C972=""),"",ROUND(SUMIFS($J$4:$J971,$C$4:$C971,$C972),10))</f>
        <v/>
      </c>
      <c r="I972" s="15" t="str">
        <f>IF(OR($D972="",$C972=""),"",ROUND(SUMIFS($K$4:$K971,$C$4:$C971,$C972),8))</f>
        <v/>
      </c>
      <c r="J972" s="16" t="str">
        <f>IF(OR($D972="",$C972=""),"",IF(OR($D972="Buy",$D972="Reward"),SUM($E972),IF(OR($D972="Sell",$D972="Fee"),-SUM($E972),0)))</f>
        <v/>
      </c>
      <c r="K972" s="17" t="str">
        <f>IF(OR($D972="",$C972=""),"",IF($D972="Sell",IF(SUM($H972)&gt;0,-SUM($I972)*IF(SUM($E972)&gt;SUM($H972),SUM($H972),SUM($E972))/SUM($H972),-SUM($I972)),IF(OR($D972="Buy",$D972="Reward"),SUM($F972)+SUM($G972),0)))</f>
        <v/>
      </c>
      <c r="L972" s="17" t="str">
        <f>IF(OR($C972="",$D972&lt;&gt;"Sell"),"",IF(SUM($H972)&gt;0,SUM($F972)-SUM($G972)-SUM($I972)*IF(SUM($E972)&gt;SUM($H972),SUM($H972),SUM($E972))/SUM($H972),""))</f>
        <v/>
      </c>
      <c r="M972" s="20" t="str">
        <f>IF($D972="","",IF($C972="","Missing coin",IF(AND($D972&lt;&gt;"Buy",$D972&lt;&gt;"Sell",$D972&lt;&gt;"Fee",$D972&lt;&gt;"Reward",$D972&lt;&gt;"Transfer"),"Unknown type",IF(SUM($E972)&lt;=0,"Missing quantity",IF(COUNTIF('Portfolio'!$A$9:$A$58,$C972)=0,"Coin missing from the Portfolio tab",IF(AND($D972="Sell",SUM($E972)&gt;SUM($H972)+0.000000000001),"Sale larger than holdings",IF(AND($D972="Fee",SUM($E972)&gt;SUM($H972)+0.000000000001),"Fee larger than holdings",IF(AND(OR($D972="Buy",$D972="Sell"),SUM($F972)&lt;=0),"Missing amount",IF(AND(ISNUMBER($A972),SUM($A972)&lt;MAX($A$4:$A971)),"Date out of chronological order","OK")))))))))</f>
        <v/>
      </c>
    </row>
    <row r="973" spans="1:13" x14ac:dyDescent="0.25">
      <c r="A973" s="21"/>
      <c r="B973" s="13"/>
      <c r="C973" s="13"/>
      <c r="D973" s="13"/>
      <c r="E973" s="22"/>
      <c r="F973" s="14"/>
      <c r="G973" s="14"/>
      <c r="H973" s="16" t="str">
        <f>IF(OR($D973="",$C973=""),"",ROUND(SUMIFS($J$4:$J972,$C$4:$C972,$C973),10))</f>
        <v/>
      </c>
      <c r="I973" s="15" t="str">
        <f>IF(OR($D973="",$C973=""),"",ROUND(SUMIFS($K$4:$K972,$C$4:$C972,$C973),8))</f>
        <v/>
      </c>
      <c r="J973" s="16" t="str">
        <f>IF(OR($D973="",$C973=""),"",IF(OR($D973="Buy",$D973="Reward"),SUM($E973),IF(OR($D973="Sell",$D973="Fee"),-SUM($E973),0)))</f>
        <v/>
      </c>
      <c r="K973" s="17" t="str">
        <f>IF(OR($D973="",$C973=""),"",IF($D973="Sell",IF(SUM($H973)&gt;0,-SUM($I973)*IF(SUM($E973)&gt;SUM($H973),SUM($H973),SUM($E973))/SUM($H973),-SUM($I973)),IF(OR($D973="Buy",$D973="Reward"),SUM($F973)+SUM($G973),0)))</f>
        <v/>
      </c>
      <c r="L973" s="17" t="str">
        <f>IF(OR($C973="",$D973&lt;&gt;"Sell"),"",IF(SUM($H973)&gt;0,SUM($F973)-SUM($G973)-SUM($I973)*IF(SUM($E973)&gt;SUM($H973),SUM($H973),SUM($E973))/SUM($H973),""))</f>
        <v/>
      </c>
      <c r="M973" s="20" t="str">
        <f>IF($D973="","",IF($C973="","Missing coin",IF(AND($D973&lt;&gt;"Buy",$D973&lt;&gt;"Sell",$D973&lt;&gt;"Fee",$D973&lt;&gt;"Reward",$D973&lt;&gt;"Transfer"),"Unknown type",IF(SUM($E973)&lt;=0,"Missing quantity",IF(COUNTIF('Portfolio'!$A$9:$A$58,$C973)=0,"Coin missing from the Portfolio tab",IF(AND($D973="Sell",SUM($E973)&gt;SUM($H973)+0.000000000001),"Sale larger than holdings",IF(AND($D973="Fee",SUM($E973)&gt;SUM($H973)+0.000000000001),"Fee larger than holdings",IF(AND(OR($D973="Buy",$D973="Sell"),SUM($F973)&lt;=0),"Missing amount",IF(AND(ISNUMBER($A973),SUM($A973)&lt;MAX($A$4:$A972)),"Date out of chronological order","OK")))))))))</f>
        <v/>
      </c>
    </row>
    <row r="974" spans="1:13" x14ac:dyDescent="0.25">
      <c r="A974" s="21"/>
      <c r="B974" s="13"/>
      <c r="C974" s="13"/>
      <c r="D974" s="13"/>
      <c r="E974" s="22"/>
      <c r="F974" s="14"/>
      <c r="G974" s="14"/>
      <c r="H974" s="16" t="str">
        <f>IF(OR($D974="",$C974=""),"",ROUND(SUMIFS($J$4:$J973,$C$4:$C973,$C974),10))</f>
        <v/>
      </c>
      <c r="I974" s="15" t="str">
        <f>IF(OR($D974="",$C974=""),"",ROUND(SUMIFS($K$4:$K973,$C$4:$C973,$C974),8))</f>
        <v/>
      </c>
      <c r="J974" s="16" t="str">
        <f>IF(OR($D974="",$C974=""),"",IF(OR($D974="Buy",$D974="Reward"),SUM($E974),IF(OR($D974="Sell",$D974="Fee"),-SUM($E974),0)))</f>
        <v/>
      </c>
      <c r="K974" s="17" t="str">
        <f>IF(OR($D974="",$C974=""),"",IF($D974="Sell",IF(SUM($H974)&gt;0,-SUM($I974)*IF(SUM($E974)&gt;SUM($H974),SUM($H974),SUM($E974))/SUM($H974),-SUM($I974)),IF(OR($D974="Buy",$D974="Reward"),SUM($F974)+SUM($G974),0)))</f>
        <v/>
      </c>
      <c r="L974" s="17" t="str">
        <f>IF(OR($C974="",$D974&lt;&gt;"Sell"),"",IF(SUM($H974)&gt;0,SUM($F974)-SUM($G974)-SUM($I974)*IF(SUM($E974)&gt;SUM($H974),SUM($H974),SUM($E974))/SUM($H974),""))</f>
        <v/>
      </c>
      <c r="M974" s="20" t="str">
        <f>IF($D974="","",IF($C974="","Missing coin",IF(AND($D974&lt;&gt;"Buy",$D974&lt;&gt;"Sell",$D974&lt;&gt;"Fee",$D974&lt;&gt;"Reward",$D974&lt;&gt;"Transfer"),"Unknown type",IF(SUM($E974)&lt;=0,"Missing quantity",IF(COUNTIF('Portfolio'!$A$9:$A$58,$C974)=0,"Coin missing from the Portfolio tab",IF(AND($D974="Sell",SUM($E974)&gt;SUM($H974)+0.000000000001),"Sale larger than holdings",IF(AND($D974="Fee",SUM($E974)&gt;SUM($H974)+0.000000000001),"Fee larger than holdings",IF(AND(OR($D974="Buy",$D974="Sell"),SUM($F974)&lt;=0),"Missing amount",IF(AND(ISNUMBER($A974),SUM($A974)&lt;MAX($A$4:$A973)),"Date out of chronological order","OK")))))))))</f>
        <v/>
      </c>
    </row>
    <row r="975" spans="1:13" x14ac:dyDescent="0.25">
      <c r="A975" s="21"/>
      <c r="B975" s="13"/>
      <c r="C975" s="13"/>
      <c r="D975" s="13"/>
      <c r="E975" s="22"/>
      <c r="F975" s="14"/>
      <c r="G975" s="14"/>
      <c r="H975" s="16" t="str">
        <f>IF(OR($D975="",$C975=""),"",ROUND(SUMIFS($J$4:$J974,$C$4:$C974,$C975),10))</f>
        <v/>
      </c>
      <c r="I975" s="15" t="str">
        <f>IF(OR($D975="",$C975=""),"",ROUND(SUMIFS($K$4:$K974,$C$4:$C974,$C975),8))</f>
        <v/>
      </c>
      <c r="J975" s="16" t="str">
        <f>IF(OR($D975="",$C975=""),"",IF(OR($D975="Buy",$D975="Reward"),SUM($E975),IF(OR($D975="Sell",$D975="Fee"),-SUM($E975),0)))</f>
        <v/>
      </c>
      <c r="K975" s="17" t="str">
        <f>IF(OR($D975="",$C975=""),"",IF($D975="Sell",IF(SUM($H975)&gt;0,-SUM($I975)*IF(SUM($E975)&gt;SUM($H975),SUM($H975),SUM($E975))/SUM($H975),-SUM($I975)),IF(OR($D975="Buy",$D975="Reward"),SUM($F975)+SUM($G975),0)))</f>
        <v/>
      </c>
      <c r="L975" s="17" t="str">
        <f>IF(OR($C975="",$D975&lt;&gt;"Sell"),"",IF(SUM($H975)&gt;0,SUM($F975)-SUM($G975)-SUM($I975)*IF(SUM($E975)&gt;SUM($H975),SUM($H975),SUM($E975))/SUM($H975),""))</f>
        <v/>
      </c>
      <c r="M975" s="20" t="str">
        <f>IF($D975="","",IF($C975="","Missing coin",IF(AND($D975&lt;&gt;"Buy",$D975&lt;&gt;"Sell",$D975&lt;&gt;"Fee",$D975&lt;&gt;"Reward",$D975&lt;&gt;"Transfer"),"Unknown type",IF(SUM($E975)&lt;=0,"Missing quantity",IF(COUNTIF('Portfolio'!$A$9:$A$58,$C975)=0,"Coin missing from the Portfolio tab",IF(AND($D975="Sell",SUM($E975)&gt;SUM($H975)+0.000000000001),"Sale larger than holdings",IF(AND($D975="Fee",SUM($E975)&gt;SUM($H975)+0.000000000001),"Fee larger than holdings",IF(AND(OR($D975="Buy",$D975="Sell"),SUM($F975)&lt;=0),"Missing amount",IF(AND(ISNUMBER($A975),SUM($A975)&lt;MAX($A$4:$A974)),"Date out of chronological order","OK")))))))))</f>
        <v/>
      </c>
    </row>
    <row r="976" spans="1:13" x14ac:dyDescent="0.25">
      <c r="A976" s="21"/>
      <c r="B976" s="13"/>
      <c r="C976" s="13"/>
      <c r="D976" s="13"/>
      <c r="E976" s="22"/>
      <c r="F976" s="14"/>
      <c r="G976" s="14"/>
      <c r="H976" s="16" t="str">
        <f>IF(OR($D976="",$C976=""),"",ROUND(SUMIFS($J$4:$J975,$C$4:$C975,$C976),10))</f>
        <v/>
      </c>
      <c r="I976" s="15" t="str">
        <f>IF(OR($D976="",$C976=""),"",ROUND(SUMIFS($K$4:$K975,$C$4:$C975,$C976),8))</f>
        <v/>
      </c>
      <c r="J976" s="16" t="str">
        <f>IF(OR($D976="",$C976=""),"",IF(OR($D976="Buy",$D976="Reward"),SUM($E976),IF(OR($D976="Sell",$D976="Fee"),-SUM($E976),0)))</f>
        <v/>
      </c>
      <c r="K976" s="17" t="str">
        <f>IF(OR($D976="",$C976=""),"",IF($D976="Sell",IF(SUM($H976)&gt;0,-SUM($I976)*IF(SUM($E976)&gt;SUM($H976),SUM($H976),SUM($E976))/SUM($H976),-SUM($I976)),IF(OR($D976="Buy",$D976="Reward"),SUM($F976)+SUM($G976),0)))</f>
        <v/>
      </c>
      <c r="L976" s="17" t="str">
        <f>IF(OR($C976="",$D976&lt;&gt;"Sell"),"",IF(SUM($H976)&gt;0,SUM($F976)-SUM($G976)-SUM($I976)*IF(SUM($E976)&gt;SUM($H976),SUM($H976),SUM($E976))/SUM($H976),""))</f>
        <v/>
      </c>
      <c r="M976" s="20" t="str">
        <f>IF($D976="","",IF($C976="","Missing coin",IF(AND($D976&lt;&gt;"Buy",$D976&lt;&gt;"Sell",$D976&lt;&gt;"Fee",$D976&lt;&gt;"Reward",$D976&lt;&gt;"Transfer"),"Unknown type",IF(SUM($E976)&lt;=0,"Missing quantity",IF(COUNTIF('Portfolio'!$A$9:$A$58,$C976)=0,"Coin missing from the Portfolio tab",IF(AND($D976="Sell",SUM($E976)&gt;SUM($H976)+0.000000000001),"Sale larger than holdings",IF(AND($D976="Fee",SUM($E976)&gt;SUM($H976)+0.000000000001),"Fee larger than holdings",IF(AND(OR($D976="Buy",$D976="Sell"),SUM($F976)&lt;=0),"Missing amount",IF(AND(ISNUMBER($A976),SUM($A976)&lt;MAX($A$4:$A975)),"Date out of chronological order","OK")))))))))</f>
        <v/>
      </c>
    </row>
    <row r="977" spans="1:13" x14ac:dyDescent="0.25">
      <c r="A977" s="21"/>
      <c r="B977" s="13"/>
      <c r="C977" s="13"/>
      <c r="D977" s="13"/>
      <c r="E977" s="22"/>
      <c r="F977" s="14"/>
      <c r="G977" s="14"/>
      <c r="H977" s="16" t="str">
        <f>IF(OR($D977="",$C977=""),"",ROUND(SUMIFS($J$4:$J976,$C$4:$C976,$C977),10))</f>
        <v/>
      </c>
      <c r="I977" s="15" t="str">
        <f>IF(OR($D977="",$C977=""),"",ROUND(SUMIFS($K$4:$K976,$C$4:$C976,$C977),8))</f>
        <v/>
      </c>
      <c r="J977" s="16" t="str">
        <f>IF(OR($D977="",$C977=""),"",IF(OR($D977="Buy",$D977="Reward"),SUM($E977),IF(OR($D977="Sell",$D977="Fee"),-SUM($E977),0)))</f>
        <v/>
      </c>
      <c r="K977" s="17" t="str">
        <f>IF(OR($D977="",$C977=""),"",IF($D977="Sell",IF(SUM($H977)&gt;0,-SUM($I977)*IF(SUM($E977)&gt;SUM($H977),SUM($H977),SUM($E977))/SUM($H977),-SUM($I977)),IF(OR($D977="Buy",$D977="Reward"),SUM($F977)+SUM($G977),0)))</f>
        <v/>
      </c>
      <c r="L977" s="17" t="str">
        <f>IF(OR($C977="",$D977&lt;&gt;"Sell"),"",IF(SUM($H977)&gt;0,SUM($F977)-SUM($G977)-SUM($I977)*IF(SUM($E977)&gt;SUM($H977),SUM($H977),SUM($E977))/SUM($H977),""))</f>
        <v/>
      </c>
      <c r="M977" s="20" t="str">
        <f>IF($D977="","",IF($C977="","Missing coin",IF(AND($D977&lt;&gt;"Buy",$D977&lt;&gt;"Sell",$D977&lt;&gt;"Fee",$D977&lt;&gt;"Reward",$D977&lt;&gt;"Transfer"),"Unknown type",IF(SUM($E977)&lt;=0,"Missing quantity",IF(COUNTIF('Portfolio'!$A$9:$A$58,$C977)=0,"Coin missing from the Portfolio tab",IF(AND($D977="Sell",SUM($E977)&gt;SUM($H977)+0.000000000001),"Sale larger than holdings",IF(AND($D977="Fee",SUM($E977)&gt;SUM($H977)+0.000000000001),"Fee larger than holdings",IF(AND(OR($D977="Buy",$D977="Sell"),SUM($F977)&lt;=0),"Missing amount",IF(AND(ISNUMBER($A977),SUM($A977)&lt;MAX($A$4:$A976)),"Date out of chronological order","OK")))))))))</f>
        <v/>
      </c>
    </row>
    <row r="978" spans="1:13" x14ac:dyDescent="0.25">
      <c r="A978" s="21"/>
      <c r="B978" s="13"/>
      <c r="C978" s="13"/>
      <c r="D978" s="13"/>
      <c r="E978" s="22"/>
      <c r="F978" s="14"/>
      <c r="G978" s="14"/>
      <c r="H978" s="16" t="str">
        <f>IF(OR($D978="",$C978=""),"",ROUND(SUMIFS($J$4:$J977,$C$4:$C977,$C978),10))</f>
        <v/>
      </c>
      <c r="I978" s="15" t="str">
        <f>IF(OR($D978="",$C978=""),"",ROUND(SUMIFS($K$4:$K977,$C$4:$C977,$C978),8))</f>
        <v/>
      </c>
      <c r="J978" s="16" t="str">
        <f>IF(OR($D978="",$C978=""),"",IF(OR($D978="Buy",$D978="Reward"),SUM($E978),IF(OR($D978="Sell",$D978="Fee"),-SUM($E978),0)))</f>
        <v/>
      </c>
      <c r="K978" s="17" t="str">
        <f>IF(OR($D978="",$C978=""),"",IF($D978="Sell",IF(SUM($H978)&gt;0,-SUM($I978)*IF(SUM($E978)&gt;SUM($H978),SUM($H978),SUM($E978))/SUM($H978),-SUM($I978)),IF(OR($D978="Buy",$D978="Reward"),SUM($F978)+SUM($G978),0)))</f>
        <v/>
      </c>
      <c r="L978" s="17" t="str">
        <f>IF(OR($C978="",$D978&lt;&gt;"Sell"),"",IF(SUM($H978)&gt;0,SUM($F978)-SUM($G978)-SUM($I978)*IF(SUM($E978)&gt;SUM($H978),SUM($H978),SUM($E978))/SUM($H978),""))</f>
        <v/>
      </c>
      <c r="M978" s="20" t="str">
        <f>IF($D978="","",IF($C978="","Missing coin",IF(AND($D978&lt;&gt;"Buy",$D978&lt;&gt;"Sell",$D978&lt;&gt;"Fee",$D978&lt;&gt;"Reward",$D978&lt;&gt;"Transfer"),"Unknown type",IF(SUM($E978)&lt;=0,"Missing quantity",IF(COUNTIF('Portfolio'!$A$9:$A$58,$C978)=0,"Coin missing from the Portfolio tab",IF(AND($D978="Sell",SUM($E978)&gt;SUM($H978)+0.000000000001),"Sale larger than holdings",IF(AND($D978="Fee",SUM($E978)&gt;SUM($H978)+0.000000000001),"Fee larger than holdings",IF(AND(OR($D978="Buy",$D978="Sell"),SUM($F978)&lt;=0),"Missing amount",IF(AND(ISNUMBER($A978),SUM($A978)&lt;MAX($A$4:$A977)),"Date out of chronological order","OK")))))))))</f>
        <v/>
      </c>
    </row>
    <row r="979" spans="1:13" x14ac:dyDescent="0.25">
      <c r="A979" s="21"/>
      <c r="B979" s="13"/>
      <c r="C979" s="13"/>
      <c r="D979" s="13"/>
      <c r="E979" s="22"/>
      <c r="F979" s="14"/>
      <c r="G979" s="14"/>
      <c r="H979" s="16" t="str">
        <f>IF(OR($D979="",$C979=""),"",ROUND(SUMIFS($J$4:$J978,$C$4:$C978,$C979),10))</f>
        <v/>
      </c>
      <c r="I979" s="15" t="str">
        <f>IF(OR($D979="",$C979=""),"",ROUND(SUMIFS($K$4:$K978,$C$4:$C978,$C979),8))</f>
        <v/>
      </c>
      <c r="J979" s="16" t="str">
        <f>IF(OR($D979="",$C979=""),"",IF(OR($D979="Buy",$D979="Reward"),SUM($E979),IF(OR($D979="Sell",$D979="Fee"),-SUM($E979),0)))</f>
        <v/>
      </c>
      <c r="K979" s="17" t="str">
        <f>IF(OR($D979="",$C979=""),"",IF($D979="Sell",IF(SUM($H979)&gt;0,-SUM($I979)*IF(SUM($E979)&gt;SUM($H979),SUM($H979),SUM($E979))/SUM($H979),-SUM($I979)),IF(OR($D979="Buy",$D979="Reward"),SUM($F979)+SUM($G979),0)))</f>
        <v/>
      </c>
      <c r="L979" s="17" t="str">
        <f>IF(OR($C979="",$D979&lt;&gt;"Sell"),"",IF(SUM($H979)&gt;0,SUM($F979)-SUM($G979)-SUM($I979)*IF(SUM($E979)&gt;SUM($H979),SUM($H979),SUM($E979))/SUM($H979),""))</f>
        <v/>
      </c>
      <c r="M979" s="20" t="str">
        <f>IF($D979="","",IF($C979="","Missing coin",IF(AND($D979&lt;&gt;"Buy",$D979&lt;&gt;"Sell",$D979&lt;&gt;"Fee",$D979&lt;&gt;"Reward",$D979&lt;&gt;"Transfer"),"Unknown type",IF(SUM($E979)&lt;=0,"Missing quantity",IF(COUNTIF('Portfolio'!$A$9:$A$58,$C979)=0,"Coin missing from the Portfolio tab",IF(AND($D979="Sell",SUM($E979)&gt;SUM($H979)+0.000000000001),"Sale larger than holdings",IF(AND($D979="Fee",SUM($E979)&gt;SUM($H979)+0.000000000001),"Fee larger than holdings",IF(AND(OR($D979="Buy",$D979="Sell"),SUM($F979)&lt;=0),"Missing amount",IF(AND(ISNUMBER($A979),SUM($A979)&lt;MAX($A$4:$A978)),"Date out of chronological order","OK")))))))))</f>
        <v/>
      </c>
    </row>
    <row r="980" spans="1:13" x14ac:dyDescent="0.25">
      <c r="A980" s="21"/>
      <c r="B980" s="13"/>
      <c r="C980" s="13"/>
      <c r="D980" s="13"/>
      <c r="E980" s="22"/>
      <c r="F980" s="14"/>
      <c r="G980" s="14"/>
      <c r="H980" s="16" t="str">
        <f>IF(OR($D980="",$C980=""),"",ROUND(SUMIFS($J$4:$J979,$C$4:$C979,$C980),10))</f>
        <v/>
      </c>
      <c r="I980" s="15" t="str">
        <f>IF(OR($D980="",$C980=""),"",ROUND(SUMIFS($K$4:$K979,$C$4:$C979,$C980),8))</f>
        <v/>
      </c>
      <c r="J980" s="16" t="str">
        <f>IF(OR($D980="",$C980=""),"",IF(OR($D980="Buy",$D980="Reward"),SUM($E980),IF(OR($D980="Sell",$D980="Fee"),-SUM($E980),0)))</f>
        <v/>
      </c>
      <c r="K980" s="17" t="str">
        <f>IF(OR($D980="",$C980=""),"",IF($D980="Sell",IF(SUM($H980)&gt;0,-SUM($I980)*IF(SUM($E980)&gt;SUM($H980),SUM($H980),SUM($E980))/SUM($H980),-SUM($I980)),IF(OR($D980="Buy",$D980="Reward"),SUM($F980)+SUM($G980),0)))</f>
        <v/>
      </c>
      <c r="L980" s="17" t="str">
        <f>IF(OR($C980="",$D980&lt;&gt;"Sell"),"",IF(SUM($H980)&gt;0,SUM($F980)-SUM($G980)-SUM($I980)*IF(SUM($E980)&gt;SUM($H980),SUM($H980),SUM($E980))/SUM($H980),""))</f>
        <v/>
      </c>
      <c r="M980" s="20" t="str">
        <f>IF($D980="","",IF($C980="","Missing coin",IF(AND($D980&lt;&gt;"Buy",$D980&lt;&gt;"Sell",$D980&lt;&gt;"Fee",$D980&lt;&gt;"Reward",$D980&lt;&gt;"Transfer"),"Unknown type",IF(SUM($E980)&lt;=0,"Missing quantity",IF(COUNTIF('Portfolio'!$A$9:$A$58,$C980)=0,"Coin missing from the Portfolio tab",IF(AND($D980="Sell",SUM($E980)&gt;SUM($H980)+0.000000000001),"Sale larger than holdings",IF(AND($D980="Fee",SUM($E980)&gt;SUM($H980)+0.000000000001),"Fee larger than holdings",IF(AND(OR($D980="Buy",$D980="Sell"),SUM($F980)&lt;=0),"Missing amount",IF(AND(ISNUMBER($A980),SUM($A980)&lt;MAX($A$4:$A979)),"Date out of chronological order","OK")))))))))</f>
        <v/>
      </c>
    </row>
    <row r="981" spans="1:13" x14ac:dyDescent="0.25">
      <c r="A981" s="21"/>
      <c r="B981" s="13"/>
      <c r="C981" s="13"/>
      <c r="D981" s="13"/>
      <c r="E981" s="22"/>
      <c r="F981" s="14"/>
      <c r="G981" s="14"/>
      <c r="H981" s="16" t="str">
        <f>IF(OR($D981="",$C981=""),"",ROUND(SUMIFS($J$4:$J980,$C$4:$C980,$C981),10))</f>
        <v/>
      </c>
      <c r="I981" s="15" t="str">
        <f>IF(OR($D981="",$C981=""),"",ROUND(SUMIFS($K$4:$K980,$C$4:$C980,$C981),8))</f>
        <v/>
      </c>
      <c r="J981" s="16" t="str">
        <f>IF(OR($D981="",$C981=""),"",IF(OR($D981="Buy",$D981="Reward"),SUM($E981),IF(OR($D981="Sell",$D981="Fee"),-SUM($E981),0)))</f>
        <v/>
      </c>
      <c r="K981" s="17" t="str">
        <f>IF(OR($D981="",$C981=""),"",IF($D981="Sell",IF(SUM($H981)&gt;0,-SUM($I981)*IF(SUM($E981)&gt;SUM($H981),SUM($H981),SUM($E981))/SUM($H981),-SUM($I981)),IF(OR($D981="Buy",$D981="Reward"),SUM($F981)+SUM($G981),0)))</f>
        <v/>
      </c>
      <c r="L981" s="17" t="str">
        <f>IF(OR($C981="",$D981&lt;&gt;"Sell"),"",IF(SUM($H981)&gt;0,SUM($F981)-SUM($G981)-SUM($I981)*IF(SUM($E981)&gt;SUM($H981),SUM($H981),SUM($E981))/SUM($H981),""))</f>
        <v/>
      </c>
      <c r="M981" s="20" t="str">
        <f>IF($D981="","",IF($C981="","Missing coin",IF(AND($D981&lt;&gt;"Buy",$D981&lt;&gt;"Sell",$D981&lt;&gt;"Fee",$D981&lt;&gt;"Reward",$D981&lt;&gt;"Transfer"),"Unknown type",IF(SUM($E981)&lt;=0,"Missing quantity",IF(COUNTIF('Portfolio'!$A$9:$A$58,$C981)=0,"Coin missing from the Portfolio tab",IF(AND($D981="Sell",SUM($E981)&gt;SUM($H981)+0.000000000001),"Sale larger than holdings",IF(AND($D981="Fee",SUM($E981)&gt;SUM($H981)+0.000000000001),"Fee larger than holdings",IF(AND(OR($D981="Buy",$D981="Sell"),SUM($F981)&lt;=0),"Missing amount",IF(AND(ISNUMBER($A981),SUM($A981)&lt;MAX($A$4:$A980)),"Date out of chronological order","OK")))))))))</f>
        <v/>
      </c>
    </row>
    <row r="982" spans="1:13" x14ac:dyDescent="0.25">
      <c r="A982" s="21"/>
      <c r="B982" s="13"/>
      <c r="C982" s="13"/>
      <c r="D982" s="13"/>
      <c r="E982" s="22"/>
      <c r="F982" s="14"/>
      <c r="G982" s="14"/>
      <c r="H982" s="16" t="str">
        <f>IF(OR($D982="",$C982=""),"",ROUND(SUMIFS($J$4:$J981,$C$4:$C981,$C982),10))</f>
        <v/>
      </c>
      <c r="I982" s="15" t="str">
        <f>IF(OR($D982="",$C982=""),"",ROUND(SUMIFS($K$4:$K981,$C$4:$C981,$C982),8))</f>
        <v/>
      </c>
      <c r="J982" s="16" t="str">
        <f>IF(OR($D982="",$C982=""),"",IF(OR($D982="Buy",$D982="Reward"),SUM($E982),IF(OR($D982="Sell",$D982="Fee"),-SUM($E982),0)))</f>
        <v/>
      </c>
      <c r="K982" s="17" t="str">
        <f>IF(OR($D982="",$C982=""),"",IF($D982="Sell",IF(SUM($H982)&gt;0,-SUM($I982)*IF(SUM($E982)&gt;SUM($H982),SUM($H982),SUM($E982))/SUM($H982),-SUM($I982)),IF(OR($D982="Buy",$D982="Reward"),SUM($F982)+SUM($G982),0)))</f>
        <v/>
      </c>
      <c r="L982" s="17" t="str">
        <f>IF(OR($C982="",$D982&lt;&gt;"Sell"),"",IF(SUM($H982)&gt;0,SUM($F982)-SUM($G982)-SUM($I982)*IF(SUM($E982)&gt;SUM($H982),SUM($H982),SUM($E982))/SUM($H982),""))</f>
        <v/>
      </c>
      <c r="M982" s="20" t="str">
        <f>IF($D982="","",IF($C982="","Missing coin",IF(AND($D982&lt;&gt;"Buy",$D982&lt;&gt;"Sell",$D982&lt;&gt;"Fee",$D982&lt;&gt;"Reward",$D982&lt;&gt;"Transfer"),"Unknown type",IF(SUM($E982)&lt;=0,"Missing quantity",IF(COUNTIF('Portfolio'!$A$9:$A$58,$C982)=0,"Coin missing from the Portfolio tab",IF(AND($D982="Sell",SUM($E982)&gt;SUM($H982)+0.000000000001),"Sale larger than holdings",IF(AND($D982="Fee",SUM($E982)&gt;SUM($H982)+0.000000000001),"Fee larger than holdings",IF(AND(OR($D982="Buy",$D982="Sell"),SUM($F982)&lt;=0),"Missing amount",IF(AND(ISNUMBER($A982),SUM($A982)&lt;MAX($A$4:$A981)),"Date out of chronological order","OK")))))))))</f>
        <v/>
      </c>
    </row>
    <row r="983" spans="1:13" x14ac:dyDescent="0.25">
      <c r="A983" s="21"/>
      <c r="B983" s="13"/>
      <c r="C983" s="13"/>
      <c r="D983" s="13"/>
      <c r="E983" s="22"/>
      <c r="F983" s="14"/>
      <c r="G983" s="14"/>
      <c r="H983" s="16" t="str">
        <f>IF(OR($D983="",$C983=""),"",ROUND(SUMIFS($J$4:$J982,$C$4:$C982,$C983),10))</f>
        <v/>
      </c>
      <c r="I983" s="15" t="str">
        <f>IF(OR($D983="",$C983=""),"",ROUND(SUMIFS($K$4:$K982,$C$4:$C982,$C983),8))</f>
        <v/>
      </c>
      <c r="J983" s="16" t="str">
        <f>IF(OR($D983="",$C983=""),"",IF(OR($D983="Buy",$D983="Reward"),SUM($E983),IF(OR($D983="Sell",$D983="Fee"),-SUM($E983),0)))</f>
        <v/>
      </c>
      <c r="K983" s="17" t="str">
        <f>IF(OR($D983="",$C983=""),"",IF($D983="Sell",IF(SUM($H983)&gt;0,-SUM($I983)*IF(SUM($E983)&gt;SUM($H983),SUM($H983),SUM($E983))/SUM($H983),-SUM($I983)),IF(OR($D983="Buy",$D983="Reward"),SUM($F983)+SUM($G983),0)))</f>
        <v/>
      </c>
      <c r="L983" s="17" t="str">
        <f>IF(OR($C983="",$D983&lt;&gt;"Sell"),"",IF(SUM($H983)&gt;0,SUM($F983)-SUM($G983)-SUM($I983)*IF(SUM($E983)&gt;SUM($H983),SUM($H983),SUM($E983))/SUM($H983),""))</f>
        <v/>
      </c>
      <c r="M983" s="20" t="str">
        <f>IF($D983="","",IF($C983="","Missing coin",IF(AND($D983&lt;&gt;"Buy",$D983&lt;&gt;"Sell",$D983&lt;&gt;"Fee",$D983&lt;&gt;"Reward",$D983&lt;&gt;"Transfer"),"Unknown type",IF(SUM($E983)&lt;=0,"Missing quantity",IF(COUNTIF('Portfolio'!$A$9:$A$58,$C983)=0,"Coin missing from the Portfolio tab",IF(AND($D983="Sell",SUM($E983)&gt;SUM($H983)+0.000000000001),"Sale larger than holdings",IF(AND($D983="Fee",SUM($E983)&gt;SUM($H983)+0.000000000001),"Fee larger than holdings",IF(AND(OR($D983="Buy",$D983="Sell"),SUM($F983)&lt;=0),"Missing amount",IF(AND(ISNUMBER($A983),SUM($A983)&lt;MAX($A$4:$A982)),"Date out of chronological order","OK")))))))))</f>
        <v/>
      </c>
    </row>
    <row r="984" spans="1:13" x14ac:dyDescent="0.25">
      <c r="A984" s="21"/>
      <c r="B984" s="13"/>
      <c r="C984" s="13"/>
      <c r="D984" s="13"/>
      <c r="E984" s="22"/>
      <c r="F984" s="14"/>
      <c r="G984" s="14"/>
      <c r="H984" s="16" t="str">
        <f>IF(OR($D984="",$C984=""),"",ROUND(SUMIFS($J$4:$J983,$C$4:$C983,$C984),10))</f>
        <v/>
      </c>
      <c r="I984" s="15" t="str">
        <f>IF(OR($D984="",$C984=""),"",ROUND(SUMIFS($K$4:$K983,$C$4:$C983,$C984),8))</f>
        <v/>
      </c>
      <c r="J984" s="16" t="str">
        <f>IF(OR($D984="",$C984=""),"",IF(OR($D984="Buy",$D984="Reward"),SUM($E984),IF(OR($D984="Sell",$D984="Fee"),-SUM($E984),0)))</f>
        <v/>
      </c>
      <c r="K984" s="17" t="str">
        <f>IF(OR($D984="",$C984=""),"",IF($D984="Sell",IF(SUM($H984)&gt;0,-SUM($I984)*IF(SUM($E984)&gt;SUM($H984),SUM($H984),SUM($E984))/SUM($H984),-SUM($I984)),IF(OR($D984="Buy",$D984="Reward"),SUM($F984)+SUM($G984),0)))</f>
        <v/>
      </c>
      <c r="L984" s="17" t="str">
        <f>IF(OR($C984="",$D984&lt;&gt;"Sell"),"",IF(SUM($H984)&gt;0,SUM($F984)-SUM($G984)-SUM($I984)*IF(SUM($E984)&gt;SUM($H984),SUM($H984),SUM($E984))/SUM($H984),""))</f>
        <v/>
      </c>
      <c r="M984" s="20" t="str">
        <f>IF($D984="","",IF($C984="","Missing coin",IF(AND($D984&lt;&gt;"Buy",$D984&lt;&gt;"Sell",$D984&lt;&gt;"Fee",$D984&lt;&gt;"Reward",$D984&lt;&gt;"Transfer"),"Unknown type",IF(SUM($E984)&lt;=0,"Missing quantity",IF(COUNTIF('Portfolio'!$A$9:$A$58,$C984)=0,"Coin missing from the Portfolio tab",IF(AND($D984="Sell",SUM($E984)&gt;SUM($H984)+0.000000000001),"Sale larger than holdings",IF(AND($D984="Fee",SUM($E984)&gt;SUM($H984)+0.000000000001),"Fee larger than holdings",IF(AND(OR($D984="Buy",$D984="Sell"),SUM($F984)&lt;=0),"Missing amount",IF(AND(ISNUMBER($A984),SUM($A984)&lt;MAX($A$4:$A983)),"Date out of chronological order","OK")))))))))</f>
        <v/>
      </c>
    </row>
    <row r="985" spans="1:13" x14ac:dyDescent="0.25">
      <c r="A985" s="21"/>
      <c r="B985" s="13"/>
      <c r="C985" s="13"/>
      <c r="D985" s="13"/>
      <c r="E985" s="22"/>
      <c r="F985" s="14"/>
      <c r="G985" s="14"/>
      <c r="H985" s="16" t="str">
        <f>IF(OR($D985="",$C985=""),"",ROUND(SUMIFS($J$4:$J984,$C$4:$C984,$C985),10))</f>
        <v/>
      </c>
      <c r="I985" s="15" t="str">
        <f>IF(OR($D985="",$C985=""),"",ROUND(SUMIFS($K$4:$K984,$C$4:$C984,$C985),8))</f>
        <v/>
      </c>
      <c r="J985" s="16" t="str">
        <f>IF(OR($D985="",$C985=""),"",IF(OR($D985="Buy",$D985="Reward"),SUM($E985),IF(OR($D985="Sell",$D985="Fee"),-SUM($E985),0)))</f>
        <v/>
      </c>
      <c r="K985" s="17" t="str">
        <f>IF(OR($D985="",$C985=""),"",IF($D985="Sell",IF(SUM($H985)&gt;0,-SUM($I985)*IF(SUM($E985)&gt;SUM($H985),SUM($H985),SUM($E985))/SUM($H985),-SUM($I985)),IF(OR($D985="Buy",$D985="Reward"),SUM($F985)+SUM($G985),0)))</f>
        <v/>
      </c>
      <c r="L985" s="17" t="str">
        <f>IF(OR($C985="",$D985&lt;&gt;"Sell"),"",IF(SUM($H985)&gt;0,SUM($F985)-SUM($G985)-SUM($I985)*IF(SUM($E985)&gt;SUM($H985),SUM($H985),SUM($E985))/SUM($H985),""))</f>
        <v/>
      </c>
      <c r="M985" s="20" t="str">
        <f>IF($D985="","",IF($C985="","Missing coin",IF(AND($D985&lt;&gt;"Buy",$D985&lt;&gt;"Sell",$D985&lt;&gt;"Fee",$D985&lt;&gt;"Reward",$D985&lt;&gt;"Transfer"),"Unknown type",IF(SUM($E985)&lt;=0,"Missing quantity",IF(COUNTIF('Portfolio'!$A$9:$A$58,$C985)=0,"Coin missing from the Portfolio tab",IF(AND($D985="Sell",SUM($E985)&gt;SUM($H985)+0.000000000001),"Sale larger than holdings",IF(AND($D985="Fee",SUM($E985)&gt;SUM($H985)+0.000000000001),"Fee larger than holdings",IF(AND(OR($D985="Buy",$D985="Sell"),SUM($F985)&lt;=0),"Missing amount",IF(AND(ISNUMBER($A985),SUM($A985)&lt;MAX($A$4:$A984)),"Date out of chronological order","OK")))))))))</f>
        <v/>
      </c>
    </row>
    <row r="986" spans="1:13" x14ac:dyDescent="0.25">
      <c r="A986" s="21"/>
      <c r="B986" s="13"/>
      <c r="C986" s="13"/>
      <c r="D986" s="13"/>
      <c r="E986" s="22"/>
      <c r="F986" s="14"/>
      <c r="G986" s="14"/>
      <c r="H986" s="16" t="str">
        <f>IF(OR($D986="",$C986=""),"",ROUND(SUMIFS($J$4:$J985,$C$4:$C985,$C986),10))</f>
        <v/>
      </c>
      <c r="I986" s="15" t="str">
        <f>IF(OR($D986="",$C986=""),"",ROUND(SUMIFS($K$4:$K985,$C$4:$C985,$C986),8))</f>
        <v/>
      </c>
      <c r="J986" s="16" t="str">
        <f>IF(OR($D986="",$C986=""),"",IF(OR($D986="Buy",$D986="Reward"),SUM($E986),IF(OR($D986="Sell",$D986="Fee"),-SUM($E986),0)))</f>
        <v/>
      </c>
      <c r="K986" s="17" t="str">
        <f>IF(OR($D986="",$C986=""),"",IF($D986="Sell",IF(SUM($H986)&gt;0,-SUM($I986)*IF(SUM($E986)&gt;SUM($H986),SUM($H986),SUM($E986))/SUM($H986),-SUM($I986)),IF(OR($D986="Buy",$D986="Reward"),SUM($F986)+SUM($G986),0)))</f>
        <v/>
      </c>
      <c r="L986" s="17" t="str">
        <f>IF(OR($C986="",$D986&lt;&gt;"Sell"),"",IF(SUM($H986)&gt;0,SUM($F986)-SUM($G986)-SUM($I986)*IF(SUM($E986)&gt;SUM($H986),SUM($H986),SUM($E986))/SUM($H986),""))</f>
        <v/>
      </c>
      <c r="M986" s="20" t="str">
        <f>IF($D986="","",IF($C986="","Missing coin",IF(AND($D986&lt;&gt;"Buy",$D986&lt;&gt;"Sell",$D986&lt;&gt;"Fee",$D986&lt;&gt;"Reward",$D986&lt;&gt;"Transfer"),"Unknown type",IF(SUM($E986)&lt;=0,"Missing quantity",IF(COUNTIF('Portfolio'!$A$9:$A$58,$C986)=0,"Coin missing from the Portfolio tab",IF(AND($D986="Sell",SUM($E986)&gt;SUM($H986)+0.000000000001),"Sale larger than holdings",IF(AND($D986="Fee",SUM($E986)&gt;SUM($H986)+0.000000000001),"Fee larger than holdings",IF(AND(OR($D986="Buy",$D986="Sell"),SUM($F986)&lt;=0),"Missing amount",IF(AND(ISNUMBER($A986),SUM($A986)&lt;MAX($A$4:$A985)),"Date out of chronological order","OK")))))))))</f>
        <v/>
      </c>
    </row>
    <row r="987" spans="1:13" x14ac:dyDescent="0.25">
      <c r="A987" s="21"/>
      <c r="B987" s="13"/>
      <c r="C987" s="13"/>
      <c r="D987" s="13"/>
      <c r="E987" s="22"/>
      <c r="F987" s="14"/>
      <c r="G987" s="14"/>
      <c r="H987" s="16" t="str">
        <f>IF(OR($D987="",$C987=""),"",ROUND(SUMIFS($J$4:$J986,$C$4:$C986,$C987),10))</f>
        <v/>
      </c>
      <c r="I987" s="15" t="str">
        <f>IF(OR($D987="",$C987=""),"",ROUND(SUMIFS($K$4:$K986,$C$4:$C986,$C987),8))</f>
        <v/>
      </c>
      <c r="J987" s="16" t="str">
        <f>IF(OR($D987="",$C987=""),"",IF(OR($D987="Buy",$D987="Reward"),SUM($E987),IF(OR($D987="Sell",$D987="Fee"),-SUM($E987),0)))</f>
        <v/>
      </c>
      <c r="K987" s="17" t="str">
        <f>IF(OR($D987="",$C987=""),"",IF($D987="Sell",IF(SUM($H987)&gt;0,-SUM($I987)*IF(SUM($E987)&gt;SUM($H987),SUM($H987),SUM($E987))/SUM($H987),-SUM($I987)),IF(OR($D987="Buy",$D987="Reward"),SUM($F987)+SUM($G987),0)))</f>
        <v/>
      </c>
      <c r="L987" s="17" t="str">
        <f>IF(OR($C987="",$D987&lt;&gt;"Sell"),"",IF(SUM($H987)&gt;0,SUM($F987)-SUM($G987)-SUM($I987)*IF(SUM($E987)&gt;SUM($H987),SUM($H987),SUM($E987))/SUM($H987),""))</f>
        <v/>
      </c>
      <c r="M987" s="20" t="str">
        <f>IF($D987="","",IF($C987="","Missing coin",IF(AND($D987&lt;&gt;"Buy",$D987&lt;&gt;"Sell",$D987&lt;&gt;"Fee",$D987&lt;&gt;"Reward",$D987&lt;&gt;"Transfer"),"Unknown type",IF(SUM($E987)&lt;=0,"Missing quantity",IF(COUNTIF('Portfolio'!$A$9:$A$58,$C987)=0,"Coin missing from the Portfolio tab",IF(AND($D987="Sell",SUM($E987)&gt;SUM($H987)+0.000000000001),"Sale larger than holdings",IF(AND($D987="Fee",SUM($E987)&gt;SUM($H987)+0.000000000001),"Fee larger than holdings",IF(AND(OR($D987="Buy",$D987="Sell"),SUM($F987)&lt;=0),"Missing amount",IF(AND(ISNUMBER($A987),SUM($A987)&lt;MAX($A$4:$A986)),"Date out of chronological order","OK")))))))))</f>
        <v/>
      </c>
    </row>
    <row r="988" spans="1:13" x14ac:dyDescent="0.25">
      <c r="A988" s="21"/>
      <c r="B988" s="13"/>
      <c r="C988" s="13"/>
      <c r="D988" s="13"/>
      <c r="E988" s="22"/>
      <c r="F988" s="14"/>
      <c r="G988" s="14"/>
      <c r="H988" s="16" t="str">
        <f>IF(OR($D988="",$C988=""),"",ROUND(SUMIFS($J$4:$J987,$C$4:$C987,$C988),10))</f>
        <v/>
      </c>
      <c r="I988" s="15" t="str">
        <f>IF(OR($D988="",$C988=""),"",ROUND(SUMIFS($K$4:$K987,$C$4:$C987,$C988),8))</f>
        <v/>
      </c>
      <c r="J988" s="16" t="str">
        <f>IF(OR($D988="",$C988=""),"",IF(OR($D988="Buy",$D988="Reward"),SUM($E988),IF(OR($D988="Sell",$D988="Fee"),-SUM($E988),0)))</f>
        <v/>
      </c>
      <c r="K988" s="17" t="str">
        <f>IF(OR($D988="",$C988=""),"",IF($D988="Sell",IF(SUM($H988)&gt;0,-SUM($I988)*IF(SUM($E988)&gt;SUM($H988),SUM($H988),SUM($E988))/SUM($H988),-SUM($I988)),IF(OR($D988="Buy",$D988="Reward"),SUM($F988)+SUM($G988),0)))</f>
        <v/>
      </c>
      <c r="L988" s="17" t="str">
        <f>IF(OR($C988="",$D988&lt;&gt;"Sell"),"",IF(SUM($H988)&gt;0,SUM($F988)-SUM($G988)-SUM($I988)*IF(SUM($E988)&gt;SUM($H988),SUM($H988),SUM($E988))/SUM($H988),""))</f>
        <v/>
      </c>
      <c r="M988" s="20" t="str">
        <f>IF($D988="","",IF($C988="","Missing coin",IF(AND($D988&lt;&gt;"Buy",$D988&lt;&gt;"Sell",$D988&lt;&gt;"Fee",$D988&lt;&gt;"Reward",$D988&lt;&gt;"Transfer"),"Unknown type",IF(SUM($E988)&lt;=0,"Missing quantity",IF(COUNTIF('Portfolio'!$A$9:$A$58,$C988)=0,"Coin missing from the Portfolio tab",IF(AND($D988="Sell",SUM($E988)&gt;SUM($H988)+0.000000000001),"Sale larger than holdings",IF(AND($D988="Fee",SUM($E988)&gt;SUM($H988)+0.000000000001),"Fee larger than holdings",IF(AND(OR($D988="Buy",$D988="Sell"),SUM($F988)&lt;=0),"Missing amount",IF(AND(ISNUMBER($A988),SUM($A988)&lt;MAX($A$4:$A987)),"Date out of chronological order","OK")))))))))</f>
        <v/>
      </c>
    </row>
    <row r="989" spans="1:13" x14ac:dyDescent="0.25">
      <c r="A989" s="21"/>
      <c r="B989" s="13"/>
      <c r="C989" s="13"/>
      <c r="D989" s="13"/>
      <c r="E989" s="22"/>
      <c r="F989" s="14"/>
      <c r="G989" s="14"/>
      <c r="H989" s="16" t="str">
        <f>IF(OR($D989="",$C989=""),"",ROUND(SUMIFS($J$4:$J988,$C$4:$C988,$C989),10))</f>
        <v/>
      </c>
      <c r="I989" s="15" t="str">
        <f>IF(OR($D989="",$C989=""),"",ROUND(SUMIFS($K$4:$K988,$C$4:$C988,$C989),8))</f>
        <v/>
      </c>
      <c r="J989" s="16" t="str">
        <f>IF(OR($D989="",$C989=""),"",IF(OR($D989="Buy",$D989="Reward"),SUM($E989),IF(OR($D989="Sell",$D989="Fee"),-SUM($E989),0)))</f>
        <v/>
      </c>
      <c r="K989" s="17" t="str">
        <f>IF(OR($D989="",$C989=""),"",IF($D989="Sell",IF(SUM($H989)&gt;0,-SUM($I989)*IF(SUM($E989)&gt;SUM($H989),SUM($H989),SUM($E989))/SUM($H989),-SUM($I989)),IF(OR($D989="Buy",$D989="Reward"),SUM($F989)+SUM($G989),0)))</f>
        <v/>
      </c>
      <c r="L989" s="17" t="str">
        <f>IF(OR($C989="",$D989&lt;&gt;"Sell"),"",IF(SUM($H989)&gt;0,SUM($F989)-SUM($G989)-SUM($I989)*IF(SUM($E989)&gt;SUM($H989),SUM($H989),SUM($E989))/SUM($H989),""))</f>
        <v/>
      </c>
      <c r="M989" s="20" t="str">
        <f>IF($D989="","",IF($C989="","Missing coin",IF(AND($D989&lt;&gt;"Buy",$D989&lt;&gt;"Sell",$D989&lt;&gt;"Fee",$D989&lt;&gt;"Reward",$D989&lt;&gt;"Transfer"),"Unknown type",IF(SUM($E989)&lt;=0,"Missing quantity",IF(COUNTIF('Portfolio'!$A$9:$A$58,$C989)=0,"Coin missing from the Portfolio tab",IF(AND($D989="Sell",SUM($E989)&gt;SUM($H989)+0.000000000001),"Sale larger than holdings",IF(AND($D989="Fee",SUM($E989)&gt;SUM($H989)+0.000000000001),"Fee larger than holdings",IF(AND(OR($D989="Buy",$D989="Sell"),SUM($F989)&lt;=0),"Missing amount",IF(AND(ISNUMBER($A989),SUM($A989)&lt;MAX($A$4:$A988)),"Date out of chronological order","OK")))))))))</f>
        <v/>
      </c>
    </row>
    <row r="990" spans="1:13" x14ac:dyDescent="0.25">
      <c r="A990" s="21"/>
      <c r="B990" s="13"/>
      <c r="C990" s="13"/>
      <c r="D990" s="13"/>
      <c r="E990" s="22"/>
      <c r="F990" s="14"/>
      <c r="G990" s="14"/>
      <c r="H990" s="16" t="str">
        <f>IF(OR($D990="",$C990=""),"",ROUND(SUMIFS($J$4:$J989,$C$4:$C989,$C990),10))</f>
        <v/>
      </c>
      <c r="I990" s="15" t="str">
        <f>IF(OR($D990="",$C990=""),"",ROUND(SUMIFS($K$4:$K989,$C$4:$C989,$C990),8))</f>
        <v/>
      </c>
      <c r="J990" s="16" t="str">
        <f>IF(OR($D990="",$C990=""),"",IF(OR($D990="Buy",$D990="Reward"),SUM($E990),IF(OR($D990="Sell",$D990="Fee"),-SUM($E990),0)))</f>
        <v/>
      </c>
      <c r="K990" s="17" t="str">
        <f>IF(OR($D990="",$C990=""),"",IF($D990="Sell",IF(SUM($H990)&gt;0,-SUM($I990)*IF(SUM($E990)&gt;SUM($H990),SUM($H990),SUM($E990))/SUM($H990),-SUM($I990)),IF(OR($D990="Buy",$D990="Reward"),SUM($F990)+SUM($G990),0)))</f>
        <v/>
      </c>
      <c r="L990" s="17" t="str">
        <f>IF(OR($C990="",$D990&lt;&gt;"Sell"),"",IF(SUM($H990)&gt;0,SUM($F990)-SUM($G990)-SUM($I990)*IF(SUM($E990)&gt;SUM($H990),SUM($H990),SUM($E990))/SUM($H990),""))</f>
        <v/>
      </c>
      <c r="M990" s="20" t="str">
        <f>IF($D990="","",IF($C990="","Missing coin",IF(AND($D990&lt;&gt;"Buy",$D990&lt;&gt;"Sell",$D990&lt;&gt;"Fee",$D990&lt;&gt;"Reward",$D990&lt;&gt;"Transfer"),"Unknown type",IF(SUM($E990)&lt;=0,"Missing quantity",IF(COUNTIF('Portfolio'!$A$9:$A$58,$C990)=0,"Coin missing from the Portfolio tab",IF(AND($D990="Sell",SUM($E990)&gt;SUM($H990)+0.000000000001),"Sale larger than holdings",IF(AND($D990="Fee",SUM($E990)&gt;SUM($H990)+0.000000000001),"Fee larger than holdings",IF(AND(OR($D990="Buy",$D990="Sell"),SUM($F990)&lt;=0),"Missing amount",IF(AND(ISNUMBER($A990),SUM($A990)&lt;MAX($A$4:$A989)),"Date out of chronological order","OK")))))))))</f>
        <v/>
      </c>
    </row>
    <row r="991" spans="1:13" x14ac:dyDescent="0.25">
      <c r="A991" s="21"/>
      <c r="B991" s="13"/>
      <c r="C991" s="13"/>
      <c r="D991" s="13"/>
      <c r="E991" s="22"/>
      <c r="F991" s="14"/>
      <c r="G991" s="14"/>
      <c r="H991" s="16" t="str">
        <f>IF(OR($D991="",$C991=""),"",ROUND(SUMIFS($J$4:$J990,$C$4:$C990,$C991),10))</f>
        <v/>
      </c>
      <c r="I991" s="15" t="str">
        <f>IF(OR($D991="",$C991=""),"",ROUND(SUMIFS($K$4:$K990,$C$4:$C990,$C991),8))</f>
        <v/>
      </c>
      <c r="J991" s="16" t="str">
        <f>IF(OR($D991="",$C991=""),"",IF(OR($D991="Buy",$D991="Reward"),SUM($E991),IF(OR($D991="Sell",$D991="Fee"),-SUM($E991),0)))</f>
        <v/>
      </c>
      <c r="K991" s="17" t="str">
        <f>IF(OR($D991="",$C991=""),"",IF($D991="Sell",IF(SUM($H991)&gt;0,-SUM($I991)*IF(SUM($E991)&gt;SUM($H991),SUM($H991),SUM($E991))/SUM($H991),-SUM($I991)),IF(OR($D991="Buy",$D991="Reward"),SUM($F991)+SUM($G991),0)))</f>
        <v/>
      </c>
      <c r="L991" s="17" t="str">
        <f>IF(OR($C991="",$D991&lt;&gt;"Sell"),"",IF(SUM($H991)&gt;0,SUM($F991)-SUM($G991)-SUM($I991)*IF(SUM($E991)&gt;SUM($H991),SUM($H991),SUM($E991))/SUM($H991),""))</f>
        <v/>
      </c>
      <c r="M991" s="20" t="str">
        <f>IF($D991="","",IF($C991="","Missing coin",IF(AND($D991&lt;&gt;"Buy",$D991&lt;&gt;"Sell",$D991&lt;&gt;"Fee",$D991&lt;&gt;"Reward",$D991&lt;&gt;"Transfer"),"Unknown type",IF(SUM($E991)&lt;=0,"Missing quantity",IF(COUNTIF('Portfolio'!$A$9:$A$58,$C991)=0,"Coin missing from the Portfolio tab",IF(AND($D991="Sell",SUM($E991)&gt;SUM($H991)+0.000000000001),"Sale larger than holdings",IF(AND($D991="Fee",SUM($E991)&gt;SUM($H991)+0.000000000001),"Fee larger than holdings",IF(AND(OR($D991="Buy",$D991="Sell"),SUM($F991)&lt;=0),"Missing amount",IF(AND(ISNUMBER($A991),SUM($A991)&lt;MAX($A$4:$A990)),"Date out of chronological order","OK")))))))))</f>
        <v/>
      </c>
    </row>
    <row r="992" spans="1:13" x14ac:dyDescent="0.25">
      <c r="A992" s="21"/>
      <c r="B992" s="13"/>
      <c r="C992" s="13"/>
      <c r="D992" s="13"/>
      <c r="E992" s="22"/>
      <c r="F992" s="14"/>
      <c r="G992" s="14"/>
      <c r="H992" s="16" t="str">
        <f>IF(OR($D992="",$C992=""),"",ROUND(SUMIFS($J$4:$J991,$C$4:$C991,$C992),10))</f>
        <v/>
      </c>
      <c r="I992" s="15" t="str">
        <f>IF(OR($D992="",$C992=""),"",ROUND(SUMIFS($K$4:$K991,$C$4:$C991,$C992),8))</f>
        <v/>
      </c>
      <c r="J992" s="16" t="str">
        <f>IF(OR($D992="",$C992=""),"",IF(OR($D992="Buy",$D992="Reward"),SUM($E992),IF(OR($D992="Sell",$D992="Fee"),-SUM($E992),0)))</f>
        <v/>
      </c>
      <c r="K992" s="17" t="str">
        <f>IF(OR($D992="",$C992=""),"",IF($D992="Sell",IF(SUM($H992)&gt;0,-SUM($I992)*IF(SUM($E992)&gt;SUM($H992),SUM($H992),SUM($E992))/SUM($H992),-SUM($I992)),IF(OR($D992="Buy",$D992="Reward"),SUM($F992)+SUM($G992),0)))</f>
        <v/>
      </c>
      <c r="L992" s="17" t="str">
        <f>IF(OR($C992="",$D992&lt;&gt;"Sell"),"",IF(SUM($H992)&gt;0,SUM($F992)-SUM($G992)-SUM($I992)*IF(SUM($E992)&gt;SUM($H992),SUM($H992),SUM($E992))/SUM($H992),""))</f>
        <v/>
      </c>
      <c r="M992" s="20" t="str">
        <f>IF($D992="","",IF($C992="","Missing coin",IF(AND($D992&lt;&gt;"Buy",$D992&lt;&gt;"Sell",$D992&lt;&gt;"Fee",$D992&lt;&gt;"Reward",$D992&lt;&gt;"Transfer"),"Unknown type",IF(SUM($E992)&lt;=0,"Missing quantity",IF(COUNTIF('Portfolio'!$A$9:$A$58,$C992)=0,"Coin missing from the Portfolio tab",IF(AND($D992="Sell",SUM($E992)&gt;SUM($H992)+0.000000000001),"Sale larger than holdings",IF(AND($D992="Fee",SUM($E992)&gt;SUM($H992)+0.000000000001),"Fee larger than holdings",IF(AND(OR($D992="Buy",$D992="Sell"),SUM($F992)&lt;=0),"Missing amount",IF(AND(ISNUMBER($A992),SUM($A992)&lt;MAX($A$4:$A991)),"Date out of chronological order","OK")))))))))</f>
        <v/>
      </c>
    </row>
    <row r="993" spans="1:13" x14ac:dyDescent="0.25">
      <c r="A993" s="21"/>
      <c r="B993" s="13"/>
      <c r="C993" s="13"/>
      <c r="D993" s="13"/>
      <c r="E993" s="22"/>
      <c r="F993" s="14"/>
      <c r="G993" s="14"/>
      <c r="H993" s="16" t="str">
        <f>IF(OR($D993="",$C993=""),"",ROUND(SUMIFS($J$4:$J992,$C$4:$C992,$C993),10))</f>
        <v/>
      </c>
      <c r="I993" s="15" t="str">
        <f>IF(OR($D993="",$C993=""),"",ROUND(SUMIFS($K$4:$K992,$C$4:$C992,$C993),8))</f>
        <v/>
      </c>
      <c r="J993" s="16" t="str">
        <f>IF(OR($D993="",$C993=""),"",IF(OR($D993="Buy",$D993="Reward"),SUM($E993),IF(OR($D993="Sell",$D993="Fee"),-SUM($E993),0)))</f>
        <v/>
      </c>
      <c r="K993" s="17" t="str">
        <f>IF(OR($D993="",$C993=""),"",IF($D993="Sell",IF(SUM($H993)&gt;0,-SUM($I993)*IF(SUM($E993)&gt;SUM($H993),SUM($H993),SUM($E993))/SUM($H993),-SUM($I993)),IF(OR($D993="Buy",$D993="Reward"),SUM($F993)+SUM($G993),0)))</f>
        <v/>
      </c>
      <c r="L993" s="17" t="str">
        <f>IF(OR($C993="",$D993&lt;&gt;"Sell"),"",IF(SUM($H993)&gt;0,SUM($F993)-SUM($G993)-SUM($I993)*IF(SUM($E993)&gt;SUM($H993),SUM($H993),SUM($E993))/SUM($H993),""))</f>
        <v/>
      </c>
      <c r="M993" s="20" t="str">
        <f>IF($D993="","",IF($C993="","Missing coin",IF(AND($D993&lt;&gt;"Buy",$D993&lt;&gt;"Sell",$D993&lt;&gt;"Fee",$D993&lt;&gt;"Reward",$D993&lt;&gt;"Transfer"),"Unknown type",IF(SUM($E993)&lt;=0,"Missing quantity",IF(COUNTIF('Portfolio'!$A$9:$A$58,$C993)=0,"Coin missing from the Portfolio tab",IF(AND($D993="Sell",SUM($E993)&gt;SUM($H993)+0.000000000001),"Sale larger than holdings",IF(AND($D993="Fee",SUM($E993)&gt;SUM($H993)+0.000000000001),"Fee larger than holdings",IF(AND(OR($D993="Buy",$D993="Sell"),SUM($F993)&lt;=0),"Missing amount",IF(AND(ISNUMBER($A993),SUM($A993)&lt;MAX($A$4:$A992)),"Date out of chronological order","OK")))))))))</f>
        <v/>
      </c>
    </row>
    <row r="994" spans="1:13" x14ac:dyDescent="0.25">
      <c r="A994" s="21"/>
      <c r="B994" s="13"/>
      <c r="C994" s="13"/>
      <c r="D994" s="13"/>
      <c r="E994" s="22"/>
      <c r="F994" s="14"/>
      <c r="G994" s="14"/>
      <c r="H994" s="16" t="str">
        <f>IF(OR($D994="",$C994=""),"",ROUND(SUMIFS($J$4:$J993,$C$4:$C993,$C994),10))</f>
        <v/>
      </c>
      <c r="I994" s="15" t="str">
        <f>IF(OR($D994="",$C994=""),"",ROUND(SUMIFS($K$4:$K993,$C$4:$C993,$C994),8))</f>
        <v/>
      </c>
      <c r="J994" s="16" t="str">
        <f>IF(OR($D994="",$C994=""),"",IF(OR($D994="Buy",$D994="Reward"),SUM($E994),IF(OR($D994="Sell",$D994="Fee"),-SUM($E994),0)))</f>
        <v/>
      </c>
      <c r="K994" s="17" t="str">
        <f>IF(OR($D994="",$C994=""),"",IF($D994="Sell",IF(SUM($H994)&gt;0,-SUM($I994)*IF(SUM($E994)&gt;SUM($H994),SUM($H994),SUM($E994))/SUM($H994),-SUM($I994)),IF(OR($D994="Buy",$D994="Reward"),SUM($F994)+SUM($G994),0)))</f>
        <v/>
      </c>
      <c r="L994" s="17" t="str">
        <f>IF(OR($C994="",$D994&lt;&gt;"Sell"),"",IF(SUM($H994)&gt;0,SUM($F994)-SUM($G994)-SUM($I994)*IF(SUM($E994)&gt;SUM($H994),SUM($H994),SUM($E994))/SUM($H994),""))</f>
        <v/>
      </c>
      <c r="M994" s="20" t="str">
        <f>IF($D994="","",IF($C994="","Missing coin",IF(AND($D994&lt;&gt;"Buy",$D994&lt;&gt;"Sell",$D994&lt;&gt;"Fee",$D994&lt;&gt;"Reward",$D994&lt;&gt;"Transfer"),"Unknown type",IF(SUM($E994)&lt;=0,"Missing quantity",IF(COUNTIF('Portfolio'!$A$9:$A$58,$C994)=0,"Coin missing from the Portfolio tab",IF(AND($D994="Sell",SUM($E994)&gt;SUM($H994)+0.000000000001),"Sale larger than holdings",IF(AND($D994="Fee",SUM($E994)&gt;SUM($H994)+0.000000000001),"Fee larger than holdings",IF(AND(OR($D994="Buy",$D994="Sell"),SUM($F994)&lt;=0),"Missing amount",IF(AND(ISNUMBER($A994),SUM($A994)&lt;MAX($A$4:$A993)),"Date out of chronological order","OK")))))))))</f>
        <v/>
      </c>
    </row>
    <row r="995" spans="1:13" x14ac:dyDescent="0.25">
      <c r="A995" s="21"/>
      <c r="B995" s="13"/>
      <c r="C995" s="13"/>
      <c r="D995" s="13"/>
      <c r="E995" s="22"/>
      <c r="F995" s="14"/>
      <c r="G995" s="14"/>
      <c r="H995" s="16" t="str">
        <f>IF(OR($D995="",$C995=""),"",ROUND(SUMIFS($J$4:$J994,$C$4:$C994,$C995),10))</f>
        <v/>
      </c>
      <c r="I995" s="15" t="str">
        <f>IF(OR($D995="",$C995=""),"",ROUND(SUMIFS($K$4:$K994,$C$4:$C994,$C995),8))</f>
        <v/>
      </c>
      <c r="J995" s="16" t="str">
        <f>IF(OR($D995="",$C995=""),"",IF(OR($D995="Buy",$D995="Reward"),SUM($E995),IF(OR($D995="Sell",$D995="Fee"),-SUM($E995),0)))</f>
        <v/>
      </c>
      <c r="K995" s="17" t="str">
        <f>IF(OR($D995="",$C995=""),"",IF($D995="Sell",IF(SUM($H995)&gt;0,-SUM($I995)*IF(SUM($E995)&gt;SUM($H995),SUM($H995),SUM($E995))/SUM($H995),-SUM($I995)),IF(OR($D995="Buy",$D995="Reward"),SUM($F995)+SUM($G995),0)))</f>
        <v/>
      </c>
      <c r="L995" s="17" t="str">
        <f>IF(OR($C995="",$D995&lt;&gt;"Sell"),"",IF(SUM($H995)&gt;0,SUM($F995)-SUM($G995)-SUM($I995)*IF(SUM($E995)&gt;SUM($H995),SUM($H995),SUM($E995))/SUM($H995),""))</f>
        <v/>
      </c>
      <c r="M995" s="20" t="str">
        <f>IF($D995="","",IF($C995="","Missing coin",IF(AND($D995&lt;&gt;"Buy",$D995&lt;&gt;"Sell",$D995&lt;&gt;"Fee",$D995&lt;&gt;"Reward",$D995&lt;&gt;"Transfer"),"Unknown type",IF(SUM($E995)&lt;=0,"Missing quantity",IF(COUNTIF('Portfolio'!$A$9:$A$58,$C995)=0,"Coin missing from the Portfolio tab",IF(AND($D995="Sell",SUM($E995)&gt;SUM($H995)+0.000000000001),"Sale larger than holdings",IF(AND($D995="Fee",SUM($E995)&gt;SUM($H995)+0.000000000001),"Fee larger than holdings",IF(AND(OR($D995="Buy",$D995="Sell"),SUM($F995)&lt;=0),"Missing amount",IF(AND(ISNUMBER($A995),SUM($A995)&lt;MAX($A$4:$A994)),"Date out of chronological order","OK")))))))))</f>
        <v/>
      </c>
    </row>
    <row r="996" spans="1:13" x14ac:dyDescent="0.25">
      <c r="A996" s="21"/>
      <c r="B996" s="13"/>
      <c r="C996" s="13"/>
      <c r="D996" s="13"/>
      <c r="E996" s="22"/>
      <c r="F996" s="14"/>
      <c r="G996" s="14"/>
      <c r="H996" s="16" t="str">
        <f>IF(OR($D996="",$C996=""),"",ROUND(SUMIFS($J$4:$J995,$C$4:$C995,$C996),10))</f>
        <v/>
      </c>
      <c r="I996" s="15" t="str">
        <f>IF(OR($D996="",$C996=""),"",ROUND(SUMIFS($K$4:$K995,$C$4:$C995,$C996),8))</f>
        <v/>
      </c>
      <c r="J996" s="16" t="str">
        <f>IF(OR($D996="",$C996=""),"",IF(OR($D996="Buy",$D996="Reward"),SUM($E996),IF(OR($D996="Sell",$D996="Fee"),-SUM($E996),0)))</f>
        <v/>
      </c>
      <c r="K996" s="17" t="str">
        <f>IF(OR($D996="",$C996=""),"",IF($D996="Sell",IF(SUM($H996)&gt;0,-SUM($I996)*IF(SUM($E996)&gt;SUM($H996),SUM($H996),SUM($E996))/SUM($H996),-SUM($I996)),IF(OR($D996="Buy",$D996="Reward"),SUM($F996)+SUM($G996),0)))</f>
        <v/>
      </c>
      <c r="L996" s="17" t="str">
        <f>IF(OR($C996="",$D996&lt;&gt;"Sell"),"",IF(SUM($H996)&gt;0,SUM($F996)-SUM($G996)-SUM($I996)*IF(SUM($E996)&gt;SUM($H996),SUM($H996),SUM($E996))/SUM($H996),""))</f>
        <v/>
      </c>
      <c r="M996" s="20" t="str">
        <f>IF($D996="","",IF($C996="","Missing coin",IF(AND($D996&lt;&gt;"Buy",$D996&lt;&gt;"Sell",$D996&lt;&gt;"Fee",$D996&lt;&gt;"Reward",$D996&lt;&gt;"Transfer"),"Unknown type",IF(SUM($E996)&lt;=0,"Missing quantity",IF(COUNTIF('Portfolio'!$A$9:$A$58,$C996)=0,"Coin missing from the Portfolio tab",IF(AND($D996="Sell",SUM($E996)&gt;SUM($H996)+0.000000000001),"Sale larger than holdings",IF(AND($D996="Fee",SUM($E996)&gt;SUM($H996)+0.000000000001),"Fee larger than holdings",IF(AND(OR($D996="Buy",$D996="Sell"),SUM($F996)&lt;=0),"Missing amount",IF(AND(ISNUMBER($A996),SUM($A996)&lt;MAX($A$4:$A995)),"Date out of chronological order","OK")))))))))</f>
        <v/>
      </c>
    </row>
    <row r="997" spans="1:13" x14ac:dyDescent="0.25">
      <c r="A997" s="21"/>
      <c r="B997" s="13"/>
      <c r="C997" s="13"/>
      <c r="D997" s="13"/>
      <c r="E997" s="22"/>
      <c r="F997" s="14"/>
      <c r="G997" s="14"/>
      <c r="H997" s="16" t="str">
        <f>IF(OR($D997="",$C997=""),"",ROUND(SUMIFS($J$4:$J996,$C$4:$C996,$C997),10))</f>
        <v/>
      </c>
      <c r="I997" s="15" t="str">
        <f>IF(OR($D997="",$C997=""),"",ROUND(SUMIFS($K$4:$K996,$C$4:$C996,$C997),8))</f>
        <v/>
      </c>
      <c r="J997" s="16" t="str">
        <f>IF(OR($D997="",$C997=""),"",IF(OR($D997="Buy",$D997="Reward"),SUM($E997),IF(OR($D997="Sell",$D997="Fee"),-SUM($E997),0)))</f>
        <v/>
      </c>
      <c r="K997" s="17" t="str">
        <f>IF(OR($D997="",$C997=""),"",IF($D997="Sell",IF(SUM($H997)&gt;0,-SUM($I997)*IF(SUM($E997)&gt;SUM($H997),SUM($H997),SUM($E997))/SUM($H997),-SUM($I997)),IF(OR($D997="Buy",$D997="Reward"),SUM($F997)+SUM($G997),0)))</f>
        <v/>
      </c>
      <c r="L997" s="17" t="str">
        <f>IF(OR($C997="",$D997&lt;&gt;"Sell"),"",IF(SUM($H997)&gt;0,SUM($F997)-SUM($G997)-SUM($I997)*IF(SUM($E997)&gt;SUM($H997),SUM($H997),SUM($E997))/SUM($H997),""))</f>
        <v/>
      </c>
      <c r="M997" s="20" t="str">
        <f>IF($D997="","",IF($C997="","Missing coin",IF(AND($D997&lt;&gt;"Buy",$D997&lt;&gt;"Sell",$D997&lt;&gt;"Fee",$D997&lt;&gt;"Reward",$D997&lt;&gt;"Transfer"),"Unknown type",IF(SUM($E997)&lt;=0,"Missing quantity",IF(COUNTIF('Portfolio'!$A$9:$A$58,$C997)=0,"Coin missing from the Portfolio tab",IF(AND($D997="Sell",SUM($E997)&gt;SUM($H997)+0.000000000001),"Sale larger than holdings",IF(AND($D997="Fee",SUM($E997)&gt;SUM($H997)+0.000000000001),"Fee larger than holdings",IF(AND(OR($D997="Buy",$D997="Sell"),SUM($F997)&lt;=0),"Missing amount",IF(AND(ISNUMBER($A997),SUM($A997)&lt;MAX($A$4:$A996)),"Date out of chronological order","OK")))))))))</f>
        <v/>
      </c>
    </row>
    <row r="998" spans="1:13" x14ac:dyDescent="0.25">
      <c r="A998" s="21"/>
      <c r="B998" s="13"/>
      <c r="C998" s="13"/>
      <c r="D998" s="13"/>
      <c r="E998" s="22"/>
      <c r="F998" s="14"/>
      <c r="G998" s="14"/>
      <c r="H998" s="16" t="str">
        <f>IF(OR($D998="",$C998=""),"",ROUND(SUMIFS($J$4:$J997,$C$4:$C997,$C998),10))</f>
        <v/>
      </c>
      <c r="I998" s="15" t="str">
        <f>IF(OR($D998="",$C998=""),"",ROUND(SUMIFS($K$4:$K997,$C$4:$C997,$C998),8))</f>
        <v/>
      </c>
      <c r="J998" s="16" t="str">
        <f>IF(OR($D998="",$C998=""),"",IF(OR($D998="Buy",$D998="Reward"),SUM($E998),IF(OR($D998="Sell",$D998="Fee"),-SUM($E998),0)))</f>
        <v/>
      </c>
      <c r="K998" s="17" t="str">
        <f>IF(OR($D998="",$C998=""),"",IF($D998="Sell",IF(SUM($H998)&gt;0,-SUM($I998)*IF(SUM($E998)&gt;SUM($H998),SUM($H998),SUM($E998))/SUM($H998),-SUM($I998)),IF(OR($D998="Buy",$D998="Reward"),SUM($F998)+SUM($G998),0)))</f>
        <v/>
      </c>
      <c r="L998" s="17" t="str">
        <f>IF(OR($C998="",$D998&lt;&gt;"Sell"),"",IF(SUM($H998)&gt;0,SUM($F998)-SUM($G998)-SUM($I998)*IF(SUM($E998)&gt;SUM($H998),SUM($H998),SUM($E998))/SUM($H998),""))</f>
        <v/>
      </c>
      <c r="M998" s="20" t="str">
        <f>IF($D998="","",IF($C998="","Missing coin",IF(AND($D998&lt;&gt;"Buy",$D998&lt;&gt;"Sell",$D998&lt;&gt;"Fee",$D998&lt;&gt;"Reward",$D998&lt;&gt;"Transfer"),"Unknown type",IF(SUM($E998)&lt;=0,"Missing quantity",IF(COUNTIF('Portfolio'!$A$9:$A$58,$C998)=0,"Coin missing from the Portfolio tab",IF(AND($D998="Sell",SUM($E998)&gt;SUM($H998)+0.000000000001),"Sale larger than holdings",IF(AND($D998="Fee",SUM($E998)&gt;SUM($H998)+0.000000000001),"Fee larger than holdings",IF(AND(OR($D998="Buy",$D998="Sell"),SUM($F998)&lt;=0),"Missing amount",IF(AND(ISNUMBER($A998),SUM($A998)&lt;MAX($A$4:$A997)),"Date out of chronological order","OK")))))))))</f>
        <v/>
      </c>
    </row>
    <row r="999" spans="1:13" x14ac:dyDescent="0.25">
      <c r="A999" s="21"/>
      <c r="B999" s="13"/>
      <c r="C999" s="13"/>
      <c r="D999" s="13"/>
      <c r="E999" s="22"/>
      <c r="F999" s="14"/>
      <c r="G999" s="14"/>
      <c r="H999" s="16" t="str">
        <f>IF(OR($D999="",$C999=""),"",ROUND(SUMIFS($J$4:$J998,$C$4:$C998,$C999),10))</f>
        <v/>
      </c>
      <c r="I999" s="15" t="str">
        <f>IF(OR($D999="",$C999=""),"",ROUND(SUMIFS($K$4:$K998,$C$4:$C998,$C999),8))</f>
        <v/>
      </c>
      <c r="J999" s="16" t="str">
        <f>IF(OR($D999="",$C999=""),"",IF(OR($D999="Buy",$D999="Reward"),SUM($E999),IF(OR($D999="Sell",$D999="Fee"),-SUM($E999),0)))</f>
        <v/>
      </c>
      <c r="K999" s="17" t="str">
        <f>IF(OR($D999="",$C999=""),"",IF($D999="Sell",IF(SUM($H999)&gt;0,-SUM($I999)*IF(SUM($E999)&gt;SUM($H999),SUM($H999),SUM($E999))/SUM($H999),-SUM($I999)),IF(OR($D999="Buy",$D999="Reward"),SUM($F999)+SUM($G999),0)))</f>
        <v/>
      </c>
      <c r="L999" s="17" t="str">
        <f>IF(OR($C999="",$D999&lt;&gt;"Sell"),"",IF(SUM($H999)&gt;0,SUM($F999)-SUM($G999)-SUM($I999)*IF(SUM($E999)&gt;SUM($H999),SUM($H999),SUM($E999))/SUM($H999),""))</f>
        <v/>
      </c>
      <c r="M999" s="20" t="str">
        <f>IF($D999="","",IF($C999="","Missing coin",IF(AND($D999&lt;&gt;"Buy",$D999&lt;&gt;"Sell",$D999&lt;&gt;"Fee",$D999&lt;&gt;"Reward",$D999&lt;&gt;"Transfer"),"Unknown type",IF(SUM($E999)&lt;=0,"Missing quantity",IF(COUNTIF('Portfolio'!$A$9:$A$58,$C999)=0,"Coin missing from the Portfolio tab",IF(AND($D999="Sell",SUM($E999)&gt;SUM($H999)+0.000000000001),"Sale larger than holdings",IF(AND($D999="Fee",SUM($E999)&gt;SUM($H999)+0.000000000001),"Fee larger than holdings",IF(AND(OR($D999="Buy",$D999="Sell"),SUM($F999)&lt;=0),"Missing amount",IF(AND(ISNUMBER($A999),SUM($A999)&lt;MAX($A$4:$A998)),"Date out of chronological order","OK")))))))))</f>
        <v/>
      </c>
    </row>
    <row r="1000" spans="1:13" x14ac:dyDescent="0.25">
      <c r="A1000" s="21"/>
      <c r="B1000" s="13"/>
      <c r="C1000" s="13"/>
      <c r="D1000" s="13"/>
      <c r="E1000" s="22"/>
      <c r="F1000" s="14"/>
      <c r="G1000" s="14"/>
      <c r="H1000" s="16" t="str">
        <f>IF(OR($D1000="",$C1000=""),"",ROUND(SUMIFS($J$4:$J999,$C$4:$C999,$C1000),10))</f>
        <v/>
      </c>
      <c r="I1000" s="15" t="str">
        <f>IF(OR($D1000="",$C1000=""),"",ROUND(SUMIFS($K$4:$K999,$C$4:$C999,$C1000),8))</f>
        <v/>
      </c>
      <c r="J1000" s="16" t="str">
        <f>IF(OR($D1000="",$C1000=""),"",IF(OR($D1000="Buy",$D1000="Reward"),SUM($E1000),IF(OR($D1000="Sell",$D1000="Fee"),-SUM($E1000),0)))</f>
        <v/>
      </c>
      <c r="K1000" s="17" t="str">
        <f>IF(OR($D1000="",$C1000=""),"",IF($D1000="Sell",IF(SUM($H1000)&gt;0,-SUM($I1000)*IF(SUM($E1000)&gt;SUM($H1000),SUM($H1000),SUM($E1000))/SUM($H1000),-SUM($I1000)),IF(OR($D1000="Buy",$D1000="Reward"),SUM($F1000)+SUM($G1000),0)))</f>
        <v/>
      </c>
      <c r="L1000" s="17" t="str">
        <f>IF(OR($C1000="",$D1000&lt;&gt;"Sell"),"",IF(SUM($H1000)&gt;0,SUM($F1000)-SUM($G1000)-SUM($I1000)*IF(SUM($E1000)&gt;SUM($H1000),SUM($H1000),SUM($E1000))/SUM($H1000),""))</f>
        <v/>
      </c>
      <c r="M1000" s="20" t="str">
        <f>IF($D1000="","",IF($C1000="","Missing coin",IF(AND($D1000&lt;&gt;"Buy",$D1000&lt;&gt;"Sell",$D1000&lt;&gt;"Fee",$D1000&lt;&gt;"Reward",$D1000&lt;&gt;"Transfer"),"Unknown type",IF(SUM($E1000)&lt;=0,"Missing quantity",IF(COUNTIF('Portfolio'!$A$9:$A$58,$C1000)=0,"Coin missing from the Portfolio tab",IF(AND($D1000="Sell",SUM($E1000)&gt;SUM($H1000)+0.000000000001),"Sale larger than holdings",IF(AND($D1000="Fee",SUM($E1000)&gt;SUM($H1000)+0.000000000001),"Fee larger than holdings",IF(AND(OR($D1000="Buy",$D1000="Sell"),SUM($F1000)&lt;=0),"Missing amount",IF(AND(ISNUMBER($A1000),SUM($A1000)&lt;MAX($A$4:$A999)),"Date out of chronological order","OK")))))))))</f>
        <v/>
      </c>
    </row>
    <row r="1001" spans="1:13" x14ac:dyDescent="0.25">
      <c r="A1001" s="21"/>
      <c r="B1001" s="13"/>
      <c r="C1001" s="13"/>
      <c r="D1001" s="13"/>
      <c r="E1001" s="22"/>
      <c r="F1001" s="14"/>
      <c r="G1001" s="14"/>
      <c r="H1001" s="16" t="str">
        <f>IF(OR($D1001="",$C1001=""),"",ROUND(SUMIFS($J$4:$J1000,$C$4:$C1000,$C1001),10))</f>
        <v/>
      </c>
      <c r="I1001" s="15" t="str">
        <f>IF(OR($D1001="",$C1001=""),"",ROUND(SUMIFS($K$4:$K1000,$C$4:$C1000,$C1001),8))</f>
        <v/>
      </c>
      <c r="J1001" s="16" t="str">
        <f>IF(OR($D1001="",$C1001=""),"",IF(OR($D1001="Buy",$D1001="Reward"),SUM($E1001),IF(OR($D1001="Sell",$D1001="Fee"),-SUM($E1001),0)))</f>
        <v/>
      </c>
      <c r="K1001" s="17" t="str">
        <f>IF(OR($D1001="",$C1001=""),"",IF($D1001="Sell",IF(SUM($H1001)&gt;0,-SUM($I1001)*IF(SUM($E1001)&gt;SUM($H1001),SUM($H1001),SUM($E1001))/SUM($H1001),-SUM($I1001)),IF(OR($D1001="Buy",$D1001="Reward"),SUM($F1001)+SUM($G1001),0)))</f>
        <v/>
      </c>
      <c r="L1001" s="17" t="str">
        <f>IF(OR($C1001="",$D1001&lt;&gt;"Sell"),"",IF(SUM($H1001)&gt;0,SUM($F1001)-SUM($G1001)-SUM($I1001)*IF(SUM($E1001)&gt;SUM($H1001),SUM($H1001),SUM($E1001))/SUM($H1001),""))</f>
        <v/>
      </c>
      <c r="M1001" s="20" t="str">
        <f>IF($D1001="","",IF($C1001="","Missing coin",IF(AND($D1001&lt;&gt;"Buy",$D1001&lt;&gt;"Sell",$D1001&lt;&gt;"Fee",$D1001&lt;&gt;"Reward",$D1001&lt;&gt;"Transfer"),"Unknown type",IF(SUM($E1001)&lt;=0,"Missing quantity",IF(COUNTIF('Portfolio'!$A$9:$A$58,$C1001)=0,"Coin missing from the Portfolio tab",IF(AND($D1001="Sell",SUM($E1001)&gt;SUM($H1001)+0.000000000001),"Sale larger than holdings",IF(AND($D1001="Fee",SUM($E1001)&gt;SUM($H1001)+0.000000000001),"Fee larger than holdings",IF(AND(OR($D1001="Buy",$D1001="Sell"),SUM($F1001)&lt;=0),"Missing amount",IF(AND(ISNUMBER($A1001),SUM($A1001)&lt;MAX($A$4:$A1000)),"Date out of chronological order","OK")))))))))</f>
        <v/>
      </c>
    </row>
    <row r="1002" spans="1:13" x14ac:dyDescent="0.25">
      <c r="A1002" s="21"/>
      <c r="B1002" s="13"/>
      <c r="C1002" s="13"/>
      <c r="D1002" s="13"/>
      <c r="E1002" s="22"/>
      <c r="F1002" s="14"/>
      <c r="G1002" s="14"/>
      <c r="H1002" s="16" t="str">
        <f>IF(OR($D1002="",$C1002=""),"",ROUND(SUMIFS($J$4:$J1001,$C$4:$C1001,$C1002),10))</f>
        <v/>
      </c>
      <c r="I1002" s="15" t="str">
        <f>IF(OR($D1002="",$C1002=""),"",ROUND(SUMIFS($K$4:$K1001,$C$4:$C1001,$C1002),8))</f>
        <v/>
      </c>
      <c r="J1002" s="16" t="str">
        <f>IF(OR($D1002="",$C1002=""),"",IF(OR($D1002="Buy",$D1002="Reward"),SUM($E1002),IF(OR($D1002="Sell",$D1002="Fee"),-SUM($E1002),0)))</f>
        <v/>
      </c>
      <c r="K1002" s="17" t="str">
        <f>IF(OR($D1002="",$C1002=""),"",IF($D1002="Sell",IF(SUM($H1002)&gt;0,-SUM($I1002)*IF(SUM($E1002)&gt;SUM($H1002),SUM($H1002),SUM($E1002))/SUM($H1002),-SUM($I1002)),IF(OR($D1002="Buy",$D1002="Reward"),SUM($F1002)+SUM($G1002),0)))</f>
        <v/>
      </c>
      <c r="L1002" s="17" t="str">
        <f>IF(OR($C1002="",$D1002&lt;&gt;"Sell"),"",IF(SUM($H1002)&gt;0,SUM($F1002)-SUM($G1002)-SUM($I1002)*IF(SUM($E1002)&gt;SUM($H1002),SUM($H1002),SUM($E1002))/SUM($H1002),""))</f>
        <v/>
      </c>
      <c r="M1002" s="20" t="str">
        <f>IF($D1002="","",IF($C1002="","Missing coin",IF(AND($D1002&lt;&gt;"Buy",$D1002&lt;&gt;"Sell",$D1002&lt;&gt;"Fee",$D1002&lt;&gt;"Reward",$D1002&lt;&gt;"Transfer"),"Unknown type",IF(SUM($E1002)&lt;=0,"Missing quantity",IF(COUNTIF('Portfolio'!$A$9:$A$58,$C1002)=0,"Coin missing from the Portfolio tab",IF(AND($D1002="Sell",SUM($E1002)&gt;SUM($H1002)+0.000000000001),"Sale larger than holdings",IF(AND($D1002="Fee",SUM($E1002)&gt;SUM($H1002)+0.000000000001),"Fee larger than holdings",IF(AND(OR($D1002="Buy",$D1002="Sell"),SUM($F1002)&lt;=0),"Missing amount",IF(AND(ISNUMBER($A1002),SUM($A1002)&lt;MAX($A$4:$A1001)),"Date out of chronological order","OK")))))))))</f>
        <v/>
      </c>
    </row>
    <row r="1003" spans="1:13" x14ac:dyDescent="0.25">
      <c r="A1003" s="21"/>
      <c r="B1003" s="13"/>
      <c r="C1003" s="13"/>
      <c r="D1003" s="13"/>
      <c r="E1003" s="22"/>
      <c r="F1003" s="14"/>
      <c r="G1003" s="14"/>
      <c r="H1003" s="16" t="str">
        <f>IF(OR($D1003="",$C1003=""),"",ROUND(SUMIFS($J$4:$J1002,$C$4:$C1002,$C1003),10))</f>
        <v/>
      </c>
      <c r="I1003" s="15" t="str">
        <f>IF(OR($D1003="",$C1003=""),"",ROUND(SUMIFS($K$4:$K1002,$C$4:$C1002,$C1003),8))</f>
        <v/>
      </c>
      <c r="J1003" s="16" t="str">
        <f>IF(OR($D1003="",$C1003=""),"",IF(OR($D1003="Buy",$D1003="Reward"),SUM($E1003),IF(OR($D1003="Sell",$D1003="Fee"),-SUM($E1003),0)))</f>
        <v/>
      </c>
      <c r="K1003" s="17" t="str">
        <f>IF(OR($D1003="",$C1003=""),"",IF($D1003="Sell",IF(SUM($H1003)&gt;0,-SUM($I1003)*IF(SUM($E1003)&gt;SUM($H1003),SUM($H1003),SUM($E1003))/SUM($H1003),-SUM($I1003)),IF(OR($D1003="Buy",$D1003="Reward"),SUM($F1003)+SUM($G1003),0)))</f>
        <v/>
      </c>
      <c r="L1003" s="17" t="str">
        <f>IF(OR($C1003="",$D1003&lt;&gt;"Sell"),"",IF(SUM($H1003)&gt;0,SUM($F1003)-SUM($G1003)-SUM($I1003)*IF(SUM($E1003)&gt;SUM($H1003),SUM($H1003),SUM($E1003))/SUM($H1003),""))</f>
        <v/>
      </c>
      <c r="M1003" s="20" t="str">
        <f>IF($D1003="","",IF($C1003="","Missing coin",IF(AND($D1003&lt;&gt;"Buy",$D1003&lt;&gt;"Sell",$D1003&lt;&gt;"Fee",$D1003&lt;&gt;"Reward",$D1003&lt;&gt;"Transfer"),"Unknown type",IF(SUM($E1003)&lt;=0,"Missing quantity",IF(COUNTIF('Portfolio'!$A$9:$A$58,$C1003)=0,"Coin missing from the Portfolio tab",IF(AND($D1003="Sell",SUM($E1003)&gt;SUM($H1003)+0.000000000001),"Sale larger than holdings",IF(AND($D1003="Fee",SUM($E1003)&gt;SUM($H1003)+0.000000000001),"Fee larger than holdings",IF(AND(OR($D1003="Buy",$D1003="Sell"),SUM($F1003)&lt;=0),"Missing amount",IF(AND(ISNUMBER($A1003),SUM($A1003)&lt;MAX($A$4:$A1002)),"Date out of chronological order","OK")))))))))</f>
        <v/>
      </c>
    </row>
    <row r="1004" spans="1:13" x14ac:dyDescent="0.25">
      <c r="A1004" s="21"/>
      <c r="B1004" s="13"/>
      <c r="C1004" s="13"/>
      <c r="D1004" s="13"/>
      <c r="E1004" s="22"/>
      <c r="F1004" s="14"/>
      <c r="G1004" s="14"/>
      <c r="H1004" s="16" t="str">
        <f>IF(OR($D1004="",$C1004=""),"",ROUND(SUMIFS($J$4:$J1003,$C$4:$C1003,$C1004),10))</f>
        <v/>
      </c>
      <c r="I1004" s="15" t="str">
        <f>IF(OR($D1004="",$C1004=""),"",ROUND(SUMIFS($K$4:$K1003,$C$4:$C1003,$C1004),8))</f>
        <v/>
      </c>
      <c r="J1004" s="16" t="str">
        <f>IF(OR($D1004="",$C1004=""),"",IF(OR($D1004="Buy",$D1004="Reward"),SUM($E1004),IF(OR($D1004="Sell",$D1004="Fee"),-SUM($E1004),0)))</f>
        <v/>
      </c>
      <c r="K1004" s="17" t="str">
        <f>IF(OR($D1004="",$C1004=""),"",IF($D1004="Sell",IF(SUM($H1004)&gt;0,-SUM($I1004)*IF(SUM($E1004)&gt;SUM($H1004),SUM($H1004),SUM($E1004))/SUM($H1004),-SUM($I1004)),IF(OR($D1004="Buy",$D1004="Reward"),SUM($F1004)+SUM($G1004),0)))</f>
        <v/>
      </c>
      <c r="L1004" s="17" t="str">
        <f>IF(OR($C1004="",$D1004&lt;&gt;"Sell"),"",IF(SUM($H1004)&gt;0,SUM($F1004)-SUM($G1004)-SUM($I1004)*IF(SUM($E1004)&gt;SUM($H1004),SUM($H1004),SUM($E1004))/SUM($H1004),""))</f>
        <v/>
      </c>
      <c r="M1004" s="20" t="str">
        <f>IF($D1004="","",IF($C1004="","Missing coin",IF(AND($D1004&lt;&gt;"Buy",$D1004&lt;&gt;"Sell",$D1004&lt;&gt;"Fee",$D1004&lt;&gt;"Reward",$D1004&lt;&gt;"Transfer"),"Unknown type",IF(SUM($E1004)&lt;=0,"Missing quantity",IF(COUNTIF('Portfolio'!$A$9:$A$58,$C1004)=0,"Coin missing from the Portfolio tab",IF(AND($D1004="Sell",SUM($E1004)&gt;SUM($H1004)+0.000000000001),"Sale larger than holdings",IF(AND($D1004="Fee",SUM($E1004)&gt;SUM($H1004)+0.000000000001),"Fee larger than holdings",IF(AND(OR($D1004="Buy",$D1004="Sell"),SUM($F1004)&lt;=0),"Missing amount",IF(AND(ISNUMBER($A1004),SUM($A1004)&lt;MAX($A$4:$A1003)),"Date out of chronological order","OK")))))))))</f>
        <v/>
      </c>
    </row>
  </sheetData>
  <conditionalFormatting sqref="M5:M1004">
    <cfRule type="expression" dxfId="1" priority="1">
      <formula>AND($M5&lt;&gt;"",$M5&lt;&gt;"OK")</formula>
    </cfRule>
  </conditionalFormatting>
  <dataValidations count="2">
    <dataValidation type="list" allowBlank="1" showErrorMessage="1" errorStyle="warning" sqref="C5:C1004">
      <formula1>'Portfolio'!$A$9:$A$58</formula1>
    </dataValidation>
    <dataValidation type="list" allowBlank="1" showErrorMessage="1" errorStyle="warning" sqref="D5:D1004">
      <formula1>"Buy,Sell,Fee,Reward,Transfer"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Portfolio</vt:lpstr>
      <vt:lpstr>Transactions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Crypto Master</dc:creator>
  <dc:title/>
  <dc:subject/>
  <dc:description/>
  <cp:keywords/>
  <cp:category/>
  <cp:lastModifiedBy>Unknown</cp:lastModifiedBy>
  <dcterms:created xsi:type="dcterms:W3CDTF">2026-10-29T09:30:00Z</dcterms:created>
  <dcterms:modified xsi:type="dcterms:W3CDTF">2026-10-29T09:30:00Z</dcterms:modified>
</cp:coreProperties>
</file>